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alana/Desktop/"/>
    </mc:Choice>
  </mc:AlternateContent>
  <xr:revisionPtr revIDLastSave="0" documentId="8_{663700C4-1719-2F45-88A2-24F62956EA00}" xr6:coauthVersionLast="47" xr6:coauthVersionMax="47" xr10:uidLastSave="{00000000-0000-0000-0000-000000000000}"/>
  <bookViews>
    <workbookView xWindow="10700" yWindow="760" windowWidth="38400" windowHeight="16360" firstSheet="2" activeTab="2" xr2:uid="{0579EEB0-A364-AF4F-820F-5144761774CF}"/>
  </bookViews>
  <sheets>
    <sheet name="Cover" sheetId="1" r:id="rId1"/>
    <sheet name="Notes" sheetId="2" r:id="rId2"/>
    <sheet name="Economics" sheetId="3" r:id="rId3"/>
    <sheet name="Refining" sheetId="4" r:id="rId4"/>
    <sheet name="H&amp;S" sheetId="5" r:id="rId5"/>
    <sheet name="Products" sheetId="6" r:id="rId6"/>
    <sheet name="Retail" sheetId="7" r:id="rId7"/>
    <sheet name="Renewable Fuels" sheetId="8" r:id="rId8"/>
    <sheet name="Environment" sheetId="9" r:id="rId9"/>
    <sheet name="Mobility" sheetId="10" r:id="rId10"/>
    <sheet name="Glossary" sheetId="11" r:id="rId11"/>
    <sheet name="Conversions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7" l="1"/>
  <c r="D83" i="7"/>
  <c r="D82" i="7"/>
  <c r="D14" i="6"/>
  <c r="D16" i="6"/>
  <c r="C16" i="6"/>
  <c r="D15" i="6"/>
  <c r="C15" i="6"/>
  <c r="C14" i="6"/>
  <c r="E14" i="6" s="1"/>
  <c r="D13" i="6"/>
  <c r="C13" i="6"/>
  <c r="D12" i="6"/>
  <c r="C12" i="6"/>
  <c r="D11" i="6"/>
  <c r="C11" i="6"/>
  <c r="E11" i="6" s="1"/>
  <c r="D10" i="6"/>
  <c r="C10" i="6"/>
  <c r="E10" i="6" s="1"/>
  <c r="E16" i="6" l="1"/>
  <c r="E12" i="6"/>
  <c r="E15" i="6"/>
  <c r="E13" i="6"/>
  <c r="D33" i="3" l="1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C33" i="3"/>
  <c r="Q32" i="3"/>
  <c r="P32" i="3"/>
  <c r="O32" i="3"/>
  <c r="N32" i="3"/>
  <c r="M32" i="3"/>
  <c r="L32" i="3"/>
  <c r="K32" i="3"/>
  <c r="J32" i="3"/>
  <c r="I32" i="3"/>
  <c r="H32" i="3"/>
  <c r="G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tc={FF9AEA02-C456-1E4D-BE6B-FB0DA5DF8468}</author>
    <author>tc={7C903FFB-0D08-9C43-89D3-0E78F2FC832A}</author>
    <author>tc={341A5AAA-E740-C943-8072-7E4679DD42F7}</author>
    <author>tc={8E93CB7A-CBFB-6A44-9548-FB55906968AC}</author>
  </authors>
  <commentList>
    <comment ref="B10" authorId="0" shapeId="0" xr:uid="{FF9AEA02-C456-1E4D-BE6B-FB0DA5DF8468}">
      <text>
        <t>[Threaded comment]
Your version of Excel allows you to read this threaded comment; however, any edits to it will get removed if the file is opened in a newer version of Excel. Learn more: https://go.microsoft.com/fwlink/?linkid=870924
Comment:
    “Refining Marker Margin”</t>
      </text>
    </comment>
    <comment ref="B11" authorId="1" shapeId="0" xr:uid="{7C903FFB-0D08-9C43-89D3-0E78F2FC832A}">
      <text>
        <t>[Threaded comment]
Your version of Excel allows you to read this threaded comment; however, any edits to it will get removed if the file is opened in a newer version of Excel. Learn more: https://go.microsoft.com/fwlink/?linkid=870924
Comment:
    VCM or ERMI</t>
      </text>
    </comment>
    <comment ref="B12" authorId="2" shapeId="0" xr:uid="{341A5AAA-E740-C943-8072-7E4679DD42F7}">
      <text>
        <t>[Threaded comment]
Your version of Excel allows you to read this threaded comment; however, any edits to it will get removed if the file is opened in a newer version of Excel. Learn more: https://go.microsoft.com/fwlink/?linkid=870924
Comment:
    “Realised Refining Margins”</t>
      </text>
    </comment>
    <comment ref="B13" authorId="3" shapeId="0" xr:uid="{8E93CB7A-CBFB-6A44-9548-FB55906968AC}">
      <text>
        <t>[Threaded comment]
Your version of Excel allows you to read this threaded comment; however, any edits to it will get removed if the file is opened in a newer version of Excel. Learn more: https://go.microsoft.com/fwlink/?linkid=870924
Comment:
    “Indicative Refining Margin”</t>
      </text>
    </comment>
  </commentList>
</comments>
</file>

<file path=xl/sharedStrings.xml><?xml version="1.0" encoding="utf-8"?>
<sst xmlns="http://schemas.openxmlformats.org/spreadsheetml/2006/main" count="1242" uniqueCount="852">
  <si>
    <t>Fuels Industry UK Fuel Statistics Data 2024</t>
  </si>
  <si>
    <t>Contents</t>
  </si>
  <si>
    <t>Notes</t>
  </si>
  <si>
    <t>Economics</t>
  </si>
  <si>
    <t>Refining</t>
  </si>
  <si>
    <t>Health and Safety</t>
  </si>
  <si>
    <t>Products</t>
  </si>
  <si>
    <t>Retail</t>
  </si>
  <si>
    <t>Renewable Fuels</t>
  </si>
  <si>
    <t>Environment</t>
  </si>
  <si>
    <t>Mobility</t>
  </si>
  <si>
    <t>Glossary</t>
  </si>
  <si>
    <t>Conversions</t>
  </si>
  <si>
    <t xml:space="preserve">Note </t>
  </si>
  <si>
    <t>Up to date provisional data</t>
  </si>
  <si>
    <t>Data has been converted using conversion factors in tab labelled "Conversions".</t>
  </si>
  <si>
    <t>Data based on conversions and exchange rates of 29th April 2024.</t>
  </si>
  <si>
    <t>Double count = waste derived, non-double counted = non waste derived</t>
  </si>
  <si>
    <t>Data is taken from SAF mandate Statutory Instrument yet to be passed pre july General Election</t>
  </si>
  <si>
    <t>Median levelised average value calculated by ICCT from currently available SAF production processes not UK limited.</t>
  </si>
  <si>
    <t>This "other" row indicates the values used in charts and is an aggregate of some of the rows above, see note 7 table of corrseponding tab for breakdown</t>
  </si>
  <si>
    <t>Benzene reference codes see table in Environment tab</t>
  </si>
  <si>
    <t>Hybrid row refers to hybrid electric (petrol), hybrid electric (diesel), plug-in hybrid electric (petrol), and plug-in hybrid electric (diesel)</t>
  </si>
  <si>
    <t>Economics Data - Fiscal year 2022</t>
  </si>
  <si>
    <t>Sources</t>
  </si>
  <si>
    <t>Financial Performance of Fuels Industry UK Members</t>
  </si>
  <si>
    <t>Profit measurement of Fuels Industry UK members</t>
  </si>
  <si>
    <t>FIUK</t>
  </si>
  <si>
    <t>B£</t>
  </si>
  <si>
    <t>Gross Sales</t>
  </si>
  <si>
    <t>Tax and Duty</t>
  </si>
  <si>
    <t>Operating Costs</t>
  </si>
  <si>
    <t>Net Profits</t>
  </si>
  <si>
    <t>Capital expenditure of Fuels Industry UK members</t>
  </si>
  <si>
    <t>Net CAPEX</t>
  </si>
  <si>
    <t>M£</t>
  </si>
  <si>
    <t>FIUK Members</t>
  </si>
  <si>
    <t>Contribution to UK balance of Payments</t>
  </si>
  <si>
    <t>Contribution to balace of payments (excluding crude oil)</t>
  </si>
  <si>
    <t>DESNZ DUKES G.2</t>
  </si>
  <si>
    <t>M£ / B£</t>
  </si>
  <si>
    <t>Imports</t>
  </si>
  <si>
    <t>Exports</t>
  </si>
  <si>
    <t>Net Exports</t>
  </si>
  <si>
    <t>Net Exports (B£)</t>
  </si>
  <si>
    <t>Refining Data</t>
  </si>
  <si>
    <t>European Refinery Member Margins</t>
  </si>
  <si>
    <t>Source: Shell Quarterly databook</t>
  </si>
  <si>
    <t>European refining marker margins</t>
  </si>
  <si>
    <t>Source: P66 Collection of quarterly Reports</t>
  </si>
  <si>
    <t>($/bbl)</t>
  </si>
  <si>
    <t>Source: BP Group Databook</t>
  </si>
  <si>
    <t xml:space="preserve">BP </t>
  </si>
  <si>
    <t>Source: Total (Main Indicators Historical Information)</t>
  </si>
  <si>
    <t>TotalEnergies</t>
  </si>
  <si>
    <t xml:space="preserve">P66 </t>
  </si>
  <si>
    <t>Shell</t>
  </si>
  <si>
    <t>Average</t>
  </si>
  <si>
    <t>UK refining output and capacity utilisation</t>
  </si>
  <si>
    <t>UK refining and manufacturing capacity utilisation</t>
  </si>
  <si>
    <t>(Mt/a)</t>
  </si>
  <si>
    <t>2023 [note 1]</t>
  </si>
  <si>
    <t>DESNZ data request (capacity)</t>
  </si>
  <si>
    <t xml:space="preserve">UK Refining Capacity </t>
  </si>
  <si>
    <t>DESNZ, DUKES, ET3.1</t>
  </si>
  <si>
    <t>Total Processed at Petroleum Refineries</t>
  </si>
  <si>
    <t>Utilisation Rate</t>
  </si>
  <si>
    <t>UK Refinery Energy Usage</t>
  </si>
  <si>
    <t>UK refinery energy use</t>
  </si>
  <si>
    <t>DESNZ DUKES 5.1</t>
  </si>
  <si>
    <t>GWh/kT</t>
  </si>
  <si>
    <t>2022 [note 1]</t>
  </si>
  <si>
    <t>DESNZ DUKES 4.1</t>
  </si>
  <si>
    <t>Electricity</t>
  </si>
  <si>
    <t>Natural Gas</t>
  </si>
  <si>
    <t>Refinery Fuel Use</t>
  </si>
  <si>
    <t xml:space="preserve">UK refined products of crude oil </t>
  </si>
  <si>
    <t>UK refined products of crude oil</t>
  </si>
  <si>
    <t>DESNZ DUKES ET 3.4</t>
  </si>
  <si>
    <t>Mt</t>
  </si>
  <si>
    <t>Petrol</t>
  </si>
  <si>
    <t>DERV</t>
  </si>
  <si>
    <t>Gas Oil</t>
  </si>
  <si>
    <t>Jet Fuel</t>
  </si>
  <si>
    <t>Fuel Oils</t>
  </si>
  <si>
    <t>Petroleum Gases</t>
  </si>
  <si>
    <t>Heating oil</t>
  </si>
  <si>
    <t>Other</t>
  </si>
  <si>
    <t>Total</t>
  </si>
  <si>
    <t>Health and Safety Data</t>
  </si>
  <si>
    <t>Process Safety Event Rates</t>
  </si>
  <si>
    <t>All Fuels Industry UK</t>
  </si>
  <si>
    <t>per million hours</t>
  </si>
  <si>
    <t>Tier 1</t>
  </si>
  <si>
    <t>Tier 2</t>
  </si>
  <si>
    <t>Refinery Safety Process event rates</t>
  </si>
  <si>
    <t>Terminal Process Safety Events</t>
  </si>
  <si>
    <t>RIDDOR &gt; 7 day Injury worker rate</t>
  </si>
  <si>
    <t>Reported injuries, diseases and dangerous occurrences</t>
  </si>
  <si>
    <t>&gt;7 Days/100 k workers</t>
  </si>
  <si>
    <t>Marketing Employees</t>
  </si>
  <si>
    <t>Refinery Employees</t>
  </si>
  <si>
    <t>Refinery Contractors</t>
  </si>
  <si>
    <t>Frequency of Lost Work Injuries</t>
  </si>
  <si>
    <t>Refinery</t>
  </si>
  <si>
    <t>Employee</t>
  </si>
  <si>
    <t>Contractor</t>
  </si>
  <si>
    <t>Marketing</t>
  </si>
  <si>
    <t>Refining Injuries by Type</t>
  </si>
  <si>
    <t>Medical Treatment Cases</t>
  </si>
  <si>
    <t>Restricted Work Injuries</t>
  </si>
  <si>
    <t>Lost Work Injuries</t>
  </si>
  <si>
    <t>Products Data</t>
  </si>
  <si>
    <t xml:space="preserve">Imports - Exports of Oil Products </t>
  </si>
  <si>
    <t>DUKES ET 3.14/3.15</t>
  </si>
  <si>
    <t>Imports and Exports of oil in the UK - 2023  [note 1]</t>
  </si>
  <si>
    <t>Mtoe</t>
  </si>
  <si>
    <t>Balance</t>
  </si>
  <si>
    <t>Liquefied petroleum gas</t>
  </si>
  <si>
    <t>Aviation turbine fuel</t>
  </si>
  <si>
    <t>Other kerosene</t>
  </si>
  <si>
    <t>Diesel</t>
  </si>
  <si>
    <t>Gas oil</t>
  </si>
  <si>
    <t>Other products</t>
  </si>
  <si>
    <t>Balance UK of Oil</t>
  </si>
  <si>
    <t>Ktoe</t>
  </si>
  <si>
    <t>Production</t>
  </si>
  <si>
    <t>Deliveries</t>
  </si>
  <si>
    <t xml:space="preserve">Jet </t>
  </si>
  <si>
    <t>UK inland oil product deliveries</t>
  </si>
  <si>
    <t>DUKES ET 3.13</t>
  </si>
  <si>
    <t>Deliveries of oil products for UK inland consumption</t>
  </si>
  <si>
    <t xml:space="preserve">Butane and Propane </t>
  </si>
  <si>
    <t xml:space="preserve">Petroleum Gases </t>
  </si>
  <si>
    <t>Naptha</t>
  </si>
  <si>
    <t>Burning Oil</t>
  </si>
  <si>
    <t>Road Diesel</t>
  </si>
  <si>
    <t>Fuel Oil</t>
  </si>
  <si>
    <t>Lubricating Oils</t>
  </si>
  <si>
    <t>Bitumen</t>
  </si>
  <si>
    <t>Destination of UK Refinery Oil Products</t>
  </si>
  <si>
    <t>DESNZ Market Share Info</t>
  </si>
  <si>
    <t>Disposal of produced oil products - 2023</t>
  </si>
  <si>
    <t>DUKES ET 3.12</t>
  </si>
  <si>
    <t>DUKES ET 3.2</t>
  </si>
  <si>
    <t>Domestic Deliveries</t>
  </si>
  <si>
    <t>Refinery Use</t>
  </si>
  <si>
    <t>Fuel</t>
  </si>
  <si>
    <t>Losses</t>
  </si>
  <si>
    <t>Total Refinery Output</t>
  </si>
  <si>
    <t xml:space="preserve">Source Location of Crude Oil Imports </t>
  </si>
  <si>
    <t>Source Location of Crude Oil - 2023</t>
  </si>
  <si>
    <t>DUKES 3.14 (ngl crude)</t>
  </si>
  <si>
    <t>% of Total</t>
  </si>
  <si>
    <t>Canada</t>
  </si>
  <si>
    <t>Libya</t>
  </si>
  <si>
    <t>Netherlands</t>
  </si>
  <si>
    <t>Nigeria</t>
  </si>
  <si>
    <t>Norway</t>
  </si>
  <si>
    <t>Saudi Arabia</t>
  </si>
  <si>
    <t>Sweden</t>
  </si>
  <si>
    <t>Turkey</t>
  </si>
  <si>
    <t>United Arab Emirates</t>
  </si>
  <si>
    <t>United States</t>
  </si>
  <si>
    <t>Import Destination of Oil Products</t>
  </si>
  <si>
    <t>DUKES ET 3.14 (total products)</t>
  </si>
  <si>
    <t>Total Petroleum Products</t>
  </si>
  <si>
    <t>Percent</t>
  </si>
  <si>
    <t>Belgium</t>
  </si>
  <si>
    <t>Finland</t>
  </si>
  <si>
    <t>France</t>
  </si>
  <si>
    <t>Germany</t>
  </si>
  <si>
    <t>India</t>
  </si>
  <si>
    <t>Ireland</t>
  </si>
  <si>
    <t>Kuwait</t>
  </si>
  <si>
    <t>Qatar</t>
  </si>
  <si>
    <t>Russian Federation</t>
  </si>
  <si>
    <t>Spain</t>
  </si>
  <si>
    <t>Export Destination of Oil Products</t>
  </si>
  <si>
    <t>Exports destination of oil products</t>
  </si>
  <si>
    <t>DUKES ET 3.15 (total products)</t>
  </si>
  <si>
    <t>China</t>
  </si>
  <si>
    <t>Denmark</t>
  </si>
  <si>
    <t>Italy</t>
  </si>
  <si>
    <t>Korea</t>
  </si>
  <si>
    <t>Other Africa</t>
  </si>
  <si>
    <t>Russia</t>
  </si>
  <si>
    <t>UK Petroleum Production vs Demand</t>
  </si>
  <si>
    <t>DUKES ET 3.4</t>
  </si>
  <si>
    <t>UK production and demand of petrolem products</t>
  </si>
  <si>
    <t>Import</t>
  </si>
  <si>
    <t>Export</t>
  </si>
  <si>
    <t>Demand</t>
  </si>
  <si>
    <t>Retail data</t>
  </si>
  <si>
    <t>UK pre-tax Fuel differential, UK Petrol and Diesel Price Breakdown</t>
  </si>
  <si>
    <t>DESNZ Weekly Road Fuel Prices</t>
  </si>
  <si>
    <t>UK pre-tax fuel price differential per litre [note 2]</t>
  </si>
  <si>
    <t>BoE (Exchange Rates)</t>
  </si>
  <si>
    <t>GBP/L</t>
  </si>
  <si>
    <t>10 yr Average</t>
  </si>
  <si>
    <t>US EIA (crude prices)</t>
  </si>
  <si>
    <t>Brent Crude Price USD/bbl</t>
  </si>
  <si>
    <t>Total Diesel p/L</t>
  </si>
  <si>
    <t>Total ULG 95 p/L</t>
  </si>
  <si>
    <t>Pre-Tax Diesel p/L</t>
  </si>
  <si>
    <t>Pre-Tax Petrol p/L</t>
  </si>
  <si>
    <t>VAT Rate</t>
  </si>
  <si>
    <t>USD to GBP</t>
  </si>
  <si>
    <t>Crude Price</t>
  </si>
  <si>
    <t>Retail Diesel</t>
  </si>
  <si>
    <t>Pre-Tax Diesel</t>
  </si>
  <si>
    <t>Diesel VAT</t>
  </si>
  <si>
    <t>Diesel Fuel Duty</t>
  </si>
  <si>
    <t>Retail ULG 95</t>
  </si>
  <si>
    <t>Pre-Tax Petrol</t>
  </si>
  <si>
    <t>Petrol VAT</t>
  </si>
  <si>
    <t>Petrol Fuel Duty</t>
  </si>
  <si>
    <t>Petrol Crack</t>
  </si>
  <si>
    <t>Diesel Crack</t>
  </si>
  <si>
    <t>UK Road Fuels Duty and VAT Receipts</t>
  </si>
  <si>
    <t>DESNZ Weekly Road Fuels Prices</t>
  </si>
  <si>
    <t>Receipts</t>
  </si>
  <si>
    <t>£M / £B</t>
  </si>
  <si>
    <t xml:space="preserve">10 yr Average </t>
  </si>
  <si>
    <t>Petrol Duty</t>
  </si>
  <si>
    <t>Diesel Duty</t>
  </si>
  <si>
    <t>Petrol Consumption (ML)</t>
  </si>
  <si>
    <t>Diesel Consumption (ML)</t>
  </si>
  <si>
    <t>Total Duty</t>
  </si>
  <si>
    <t>Total VAT</t>
  </si>
  <si>
    <t>Total Receipts</t>
  </si>
  <si>
    <t>Total Receipts (£B)</t>
  </si>
  <si>
    <t>Forecourt ownership shares by owner type</t>
  </si>
  <si>
    <t>Forecourt Traders</t>
  </si>
  <si>
    <t>Site Ownership</t>
  </si>
  <si>
    <t># of sites</t>
  </si>
  <si>
    <t>Hypermarket</t>
  </si>
  <si>
    <t>Company</t>
  </si>
  <si>
    <t>Dealer</t>
  </si>
  <si>
    <t>Average site throughout by owner type</t>
  </si>
  <si>
    <t>Forecout Traders</t>
  </si>
  <si>
    <t>Average Site Throughput</t>
  </si>
  <si>
    <t>ML</t>
  </si>
  <si>
    <t xml:space="preserve">Total Throughput </t>
  </si>
  <si>
    <t>International Petrol and Diesel Price Breakdowns [note 3]</t>
  </si>
  <si>
    <t>UK</t>
  </si>
  <si>
    <t>AT</t>
  </si>
  <si>
    <t>BE</t>
  </si>
  <si>
    <t>DK</t>
  </si>
  <si>
    <t>FR</t>
  </si>
  <si>
    <t>DE</t>
  </si>
  <si>
    <t>GR</t>
  </si>
  <si>
    <t>IE</t>
  </si>
  <si>
    <t>IT</t>
  </si>
  <si>
    <t>LU</t>
  </si>
  <si>
    <t>NL</t>
  </si>
  <si>
    <t>NO</t>
  </si>
  <si>
    <t>PL</t>
  </si>
  <si>
    <t>ES</t>
  </si>
  <si>
    <t>SE</t>
  </si>
  <si>
    <t>US</t>
  </si>
  <si>
    <t>Source: European Commission (Weekly Oil Bulletin)</t>
  </si>
  <si>
    <t>€/L</t>
  </si>
  <si>
    <t>Austria</t>
  </si>
  <si>
    <t>Greece</t>
  </si>
  <si>
    <t>Luxembourg</t>
  </si>
  <si>
    <t>Poland</t>
  </si>
  <si>
    <t>USA</t>
  </si>
  <si>
    <t>Source: Statistisk sentralbyrå (Sales of petroleum products and liquid biofuels)</t>
  </si>
  <si>
    <t>EU and the US petrol price breakdown per litre - 29th April 2024</t>
  </si>
  <si>
    <t>Source: The Norwegian Tax Administration</t>
  </si>
  <si>
    <t>Total Price</t>
  </si>
  <si>
    <t>Source: EIA (tax)</t>
  </si>
  <si>
    <t>Pre-Tax</t>
  </si>
  <si>
    <t>Source: EIA (price)</t>
  </si>
  <si>
    <t>Tax</t>
  </si>
  <si>
    <t>EU and the US diesel price breakdown per litre - 29th April 2024</t>
  </si>
  <si>
    <t>Source: ECB</t>
  </si>
  <si>
    <t>Exchange Rates - 29th April 2024</t>
  </si>
  <si>
    <t>GBP to EUR</t>
  </si>
  <si>
    <t>USD to EUR</t>
  </si>
  <si>
    <t>NOK to EUR</t>
  </si>
  <si>
    <t>Renewable and SAF Data</t>
  </si>
  <si>
    <t>UK Renewable Fuels Deliveries</t>
  </si>
  <si>
    <t>DfT RTFO Stats</t>
  </si>
  <si>
    <t>Deliveries of biofuels for UK inland consumption</t>
  </si>
  <si>
    <t>MLeq</t>
  </si>
  <si>
    <t>2012/13</t>
  </si>
  <si>
    <t>2013/14</t>
  </si>
  <si>
    <t>2014/15</t>
  </si>
  <si>
    <t>2015/16</t>
  </si>
  <si>
    <t>2016/17</t>
  </si>
  <si>
    <t>2017/18</t>
  </si>
  <si>
    <t>2018</t>
  </si>
  <si>
    <t>2019</t>
  </si>
  <si>
    <t>2020</t>
  </si>
  <si>
    <t>2021</t>
  </si>
  <si>
    <t>2022</t>
  </si>
  <si>
    <t>Bioethanol</t>
  </si>
  <si>
    <t>Biodiesel ME</t>
  </si>
  <si>
    <t>Biomethanol</t>
  </si>
  <si>
    <t>Biopropane</t>
  </si>
  <si>
    <t>Renewable Fuel Feedstock Sources</t>
  </si>
  <si>
    <t>Biofuel Derivation</t>
  </si>
  <si>
    <t>Double Counted [note 4]</t>
  </si>
  <si>
    <t>Not Double Counted [note 4]</t>
  </si>
  <si>
    <t>Renewables by Feedstock 2022</t>
  </si>
  <si>
    <t>DfT RTFO 0105a</t>
  </si>
  <si>
    <t>Biofuel Feedstock 2022</t>
  </si>
  <si>
    <t>Volume / mL eq</t>
  </si>
  <si>
    <t xml:space="preserve">% total </t>
  </si>
  <si>
    <t>Spent bleaching earth</t>
  </si>
  <si>
    <t>[low]</t>
  </si>
  <si>
    <t>Glycerol</t>
  </si>
  <si>
    <t>Cashew nut shell liquid</t>
  </si>
  <si>
    <t>Rye Silage</t>
  </si>
  <si>
    <t>Pot Ale Syrup</t>
  </si>
  <si>
    <t>Pot Ale</t>
  </si>
  <si>
    <t>Municipal grass cuttings</t>
  </si>
  <si>
    <t>Arable (rotational) grass</t>
  </si>
  <si>
    <t>Spent wheat grains</t>
  </si>
  <si>
    <t>Whole crop rye</t>
  </si>
  <si>
    <t>Draff</t>
  </si>
  <si>
    <t>Rapeseed residue single counting</t>
  </si>
  <si>
    <t>Palm fatty acid distillate</t>
  </si>
  <si>
    <t>Sewage sytem FOG</t>
  </si>
  <si>
    <t>Salmon oil - cat 1&amp;2</t>
  </si>
  <si>
    <t>Starch slurry (regular)</t>
  </si>
  <si>
    <t>Ethanol from cleaning/extraction of blood plasma</t>
  </si>
  <si>
    <t>Straw</t>
  </si>
  <si>
    <t>Sweet sorghum</t>
  </si>
  <si>
    <t>Poultry feather acid oil</t>
  </si>
  <si>
    <t>Husks</t>
  </si>
  <si>
    <t>Ethanol from extraction from medicinal plants</t>
  </si>
  <si>
    <t>Nut shells</t>
  </si>
  <si>
    <t>Crude glycerine</t>
  </si>
  <si>
    <t>End of life tyres (renewable component)</t>
  </si>
  <si>
    <t>Empty palm fruit bunches</t>
  </si>
  <si>
    <t>Oilseed rape</t>
  </si>
  <si>
    <t>Wet manure</t>
  </si>
  <si>
    <t>Sugar beet</t>
  </si>
  <si>
    <t>Forestry residues</t>
  </si>
  <si>
    <t>Molasses</t>
  </si>
  <si>
    <t>Dry manure</t>
  </si>
  <si>
    <t>Sugar beet tops, tails, chips &amp; process water</t>
  </si>
  <si>
    <t>Sewage sludge</t>
  </si>
  <si>
    <t>Tallow - category 1</t>
  </si>
  <si>
    <t>Soapstock acid oil contaminated with sulphur</t>
  </si>
  <si>
    <t>Waste pressings from Prodcution of Vegetable Oils</t>
  </si>
  <si>
    <t>Palm</t>
  </si>
  <si>
    <t>Sugar beet betaine residue</t>
  </si>
  <si>
    <t>Soy</t>
  </si>
  <si>
    <t>Organic Municipal Solid Waste</t>
  </si>
  <si>
    <t>Starch slurry (waste)</t>
  </si>
  <si>
    <t>Palm oil mill effluent</t>
  </si>
  <si>
    <t>Food waste</t>
  </si>
  <si>
    <t>Brown grease</t>
  </si>
  <si>
    <t>Wheat</t>
  </si>
  <si>
    <t>Sugar cane</t>
  </si>
  <si>
    <t>Corn</t>
  </si>
  <si>
    <t>Used Cooking Oil</t>
  </si>
  <si>
    <t>Source Location of UK Renewable Feedstock 2022</t>
  </si>
  <si>
    <t>Source of Biofuels 2022</t>
  </si>
  <si>
    <t>Volume mLeq</t>
  </si>
  <si>
    <t>Bosnia and Herzegovina</t>
  </si>
  <si>
    <t>Bahamas</t>
  </si>
  <si>
    <t>Puerto Rico</t>
  </si>
  <si>
    <t>Slovenia</t>
  </si>
  <si>
    <t>Albania</t>
  </si>
  <si>
    <t>Sri Lanka</t>
  </si>
  <si>
    <t>Aruba</t>
  </si>
  <si>
    <t>Georgia</t>
  </si>
  <si>
    <t>Azerbaijan</t>
  </si>
  <si>
    <t>Serbia</t>
  </si>
  <si>
    <t>Croatia</t>
  </si>
  <si>
    <t>North Macedonia, Republic of</t>
  </si>
  <si>
    <t>Bangladesh</t>
  </si>
  <si>
    <t>Switzerland</t>
  </si>
  <si>
    <t>Belarus</t>
  </si>
  <si>
    <t>Bahrain</t>
  </si>
  <si>
    <t>Cyprus</t>
  </si>
  <si>
    <t>Oman</t>
  </si>
  <si>
    <t>Israel</t>
  </si>
  <si>
    <t>Cote d'Ivoire (Ivory Coast)</t>
  </si>
  <si>
    <t>Iraq</t>
  </si>
  <si>
    <t>Portugal</t>
  </si>
  <si>
    <t>Mexico</t>
  </si>
  <si>
    <t>Tunisia</t>
  </si>
  <si>
    <t>Lebanon</t>
  </si>
  <si>
    <t>Philippines</t>
  </si>
  <si>
    <t>Uruguay</t>
  </si>
  <si>
    <t>Ecuador</t>
  </si>
  <si>
    <t>Morocco</t>
  </si>
  <si>
    <t>Cambodia</t>
  </si>
  <si>
    <t>Panama</t>
  </si>
  <si>
    <t>Bolivia</t>
  </si>
  <si>
    <t>New Zealand</t>
  </si>
  <si>
    <t>Iran</t>
  </si>
  <si>
    <t>Jordan</t>
  </si>
  <si>
    <t>Estonia</t>
  </si>
  <si>
    <t>Guatemala</t>
  </si>
  <si>
    <t>Hong Kong</t>
  </si>
  <si>
    <t>Colombia</t>
  </si>
  <si>
    <t>Peru</t>
  </si>
  <si>
    <t>Latvia</t>
  </si>
  <si>
    <t>Pakistan</t>
  </si>
  <si>
    <t>Bulgaria</t>
  </si>
  <si>
    <t>South Africa</t>
  </si>
  <si>
    <t>Slovakia</t>
  </si>
  <si>
    <t>Lithuania</t>
  </si>
  <si>
    <t>Czech Republic</t>
  </si>
  <si>
    <t>Australia</t>
  </si>
  <si>
    <t>Egypt</t>
  </si>
  <si>
    <t>Ireland, Republic of</t>
  </si>
  <si>
    <t>Japan</t>
  </si>
  <si>
    <t>Republic of Korea</t>
  </si>
  <si>
    <t>Hungary</t>
  </si>
  <si>
    <t>Chile</t>
  </si>
  <si>
    <t>Paraguay</t>
  </si>
  <si>
    <t>Vietnam</t>
  </si>
  <si>
    <t>Thailand</t>
  </si>
  <si>
    <t>Singapore</t>
  </si>
  <si>
    <t>Taiwan</t>
  </si>
  <si>
    <t>Romania</t>
  </si>
  <si>
    <t>Argentina</t>
  </si>
  <si>
    <t>Indonesia</t>
  </si>
  <si>
    <t>Ukraine</t>
  </si>
  <si>
    <t>Malaysia</t>
  </si>
  <si>
    <t>Brazil</t>
  </si>
  <si>
    <t>United Kingdom</t>
  </si>
  <si>
    <t>All countries</t>
  </si>
  <si>
    <t>Renewable Fuel by Type 2022</t>
  </si>
  <si>
    <t>Dft RTFO 0105a</t>
  </si>
  <si>
    <t>Types of Biofuel Products - 2022</t>
  </si>
  <si>
    <t>Volume mL eq</t>
  </si>
  <si>
    <t>Biobutane Total</t>
  </si>
  <si>
    <t>Pure bio oil Total</t>
  </si>
  <si>
    <t>Diesel (origin Bio) Total</t>
  </si>
  <si>
    <t>Development petrol Total</t>
  </si>
  <si>
    <t>Bio Petrol Total</t>
  </si>
  <si>
    <t>Development diesel Total</t>
  </si>
  <si>
    <t>Avtur (renewable)</t>
  </si>
  <si>
    <t>Biomethane (liquified)</t>
  </si>
  <si>
    <t>Off road biodiesel</t>
  </si>
  <si>
    <t>Methanol (bio)</t>
  </si>
  <si>
    <t>Biomethane (compressed)</t>
  </si>
  <si>
    <t>HVO</t>
  </si>
  <si>
    <t>Biodiesel</t>
  </si>
  <si>
    <t>Renewable Fuels Content in UK Fuels</t>
  </si>
  <si>
    <t>Volume of Biofuels in Road Fuels</t>
  </si>
  <si>
    <t>RTFO Target</t>
  </si>
  <si>
    <t>Bioethanol (Double) Ml</t>
  </si>
  <si>
    <t>Bioethanol (Single) ML</t>
  </si>
  <si>
    <t>Biodiesel (Double) ML</t>
  </si>
  <si>
    <t>Biodiesel (Single) ML</t>
  </si>
  <si>
    <t>Petrol ML</t>
  </si>
  <si>
    <t>Diesel ML</t>
  </si>
  <si>
    <t>Total Road Fuel ML</t>
  </si>
  <si>
    <t>Total Biofuel ML</t>
  </si>
  <si>
    <t>Bioethanol (% total)</t>
  </si>
  <si>
    <t>Bioethanol (Double) (% total)</t>
  </si>
  <si>
    <t>Bioethanol (Double) by Volume (% total)</t>
  </si>
  <si>
    <t>Bioethanol (Single) (% total)</t>
  </si>
  <si>
    <t>Biodiesel (Double)</t>
  </si>
  <si>
    <t>Biodiesel (Double) by Volume</t>
  </si>
  <si>
    <t>Biodiesel (Single)</t>
  </si>
  <si>
    <t>Total Biofuel (by Volume)</t>
  </si>
  <si>
    <t>Total Biofuel (with Double Counting)</t>
  </si>
  <si>
    <t xml:space="preserve">GHG Savings from Renewable Fuels </t>
  </si>
  <si>
    <t>GHG Savings from Biofuels  2022</t>
  </si>
  <si>
    <t xml:space="preserve"> (Excl. ILUC)</t>
  </si>
  <si>
    <t>Development diesel</t>
  </si>
  <si>
    <t>Biobutane</t>
  </si>
  <si>
    <t>Development petrol</t>
  </si>
  <si>
    <t>Avtur</t>
  </si>
  <si>
    <t>Diesel (origin Bio)</t>
  </si>
  <si>
    <t>Bio Petrol</t>
  </si>
  <si>
    <t>Pure bio oil</t>
  </si>
  <si>
    <t>Current and future obligation of SAF percentage in jet fuel [note 5]</t>
  </si>
  <si>
    <t>DUKES 1.1.5</t>
  </si>
  <si>
    <t>Volumes of SAF</t>
  </si>
  <si>
    <t>SAF Mandate</t>
  </si>
  <si>
    <t>Mleq</t>
  </si>
  <si>
    <t>SAF supplied</t>
  </si>
  <si>
    <t>SAF obligation [note 5]</t>
  </si>
  <si>
    <t>Current and predicted GHG savings by feedstock</t>
  </si>
  <si>
    <t>UK GOV SAF Data Set</t>
  </si>
  <si>
    <t>Feedstock</t>
  </si>
  <si>
    <t>2050 [note 5]</t>
  </si>
  <si>
    <t>Municipal Solid Waste (WtL)</t>
  </si>
  <si>
    <t>Tallow   </t>
  </si>
  <si>
    <t>Forestry Residue  (BtL)</t>
  </si>
  <si>
    <t>Forestry Residue  (AtJ)</t>
  </si>
  <si>
    <t>Forestry Residue  (Pyrolysis)</t>
  </si>
  <si>
    <t>Municipal Solid Waste (Pyrolysis)</t>
  </si>
  <si>
    <t>DAC (offshore wind)  </t>
  </si>
  <si>
    <t>DAC (nuclear)  </t>
  </si>
  <si>
    <t>Source Location of Sustainable Aviation Fuel (SAF) feedstock sources</t>
  </si>
  <si>
    <t>Source Location</t>
  </si>
  <si>
    <t>%</t>
  </si>
  <si>
    <t>Production costs of SAF processes by type</t>
  </si>
  <si>
    <t xml:space="preserve">ICCT </t>
  </si>
  <si>
    <t>Process</t>
  </si>
  <si>
    <t>FeedStock</t>
  </si>
  <si>
    <t>Production Cost [note 6]</t>
  </si>
  <si>
    <t>HEFA</t>
  </si>
  <si>
    <t>Waste Oil</t>
  </si>
  <si>
    <t>Vegetable Oil</t>
  </si>
  <si>
    <t>FT - Gassification</t>
  </si>
  <si>
    <t>MSW</t>
  </si>
  <si>
    <t>Agricultural and Forestry Residue</t>
  </si>
  <si>
    <t>Energy Crops</t>
  </si>
  <si>
    <t>ATJ</t>
  </si>
  <si>
    <t>Corn Grain</t>
  </si>
  <si>
    <t>Sugar Cane</t>
  </si>
  <si>
    <t>Cellulosic</t>
  </si>
  <si>
    <t>Corn Kernal Fiber</t>
  </si>
  <si>
    <t>Industrial Flue Gas</t>
  </si>
  <si>
    <t>Environment Data</t>
  </si>
  <si>
    <t>UK GHG emissions and Commitments</t>
  </si>
  <si>
    <t>DESNZ GHG Emissions Tables, Table 1</t>
  </si>
  <si>
    <t>Greenhouse gases and commitments</t>
  </si>
  <si>
    <t>CCC Carbon Budgets, EC Kyoto + Paris</t>
  </si>
  <si>
    <t>MtCO2e</t>
  </si>
  <si>
    <t>Net CO2 emissions</t>
  </si>
  <si>
    <t>Total GHG emissions</t>
  </si>
  <si>
    <t>Change CO2</t>
  </si>
  <si>
    <t>Change Total</t>
  </si>
  <si>
    <t>Kyoto 1</t>
  </si>
  <si>
    <t>Kyoto 2</t>
  </si>
  <si>
    <t>UK Carbon Budget 1</t>
  </si>
  <si>
    <t>UK Carbon Budget 2</t>
  </si>
  <si>
    <t>UK Carbon Budget 3</t>
  </si>
  <si>
    <t>UK Carbon Budget 4</t>
  </si>
  <si>
    <t>UK Carbon Budget 5</t>
  </si>
  <si>
    <t>UK Carbon Budget 6</t>
  </si>
  <si>
    <t>EU Paris Agreement</t>
  </si>
  <si>
    <t>Net Zero</t>
  </si>
  <si>
    <t>UK GHG Emissions by Sector</t>
  </si>
  <si>
    <t xml:space="preserve">UK GHG Emissions by source </t>
  </si>
  <si>
    <t>DESNZ GHG Emissions</t>
  </si>
  <si>
    <t>Domestic transport</t>
  </si>
  <si>
    <t>Buildings and product uses</t>
  </si>
  <si>
    <t>Industry</t>
  </si>
  <si>
    <t>Agriculture</t>
  </si>
  <si>
    <t>Waste</t>
  </si>
  <si>
    <t>Land Use, land Use Change and Forestry total</t>
  </si>
  <si>
    <t xml:space="preserve">End use outside UK </t>
  </si>
  <si>
    <t>Other [note 7]</t>
  </si>
  <si>
    <t>UK CO2 Emissions</t>
  </si>
  <si>
    <t>UK carbon dioxide emissions</t>
  </si>
  <si>
    <t>Other  [note 7]</t>
  </si>
  <si>
    <t>Grand Total</t>
  </si>
  <si>
    <t>Refinery carbon dioxide emissions</t>
  </si>
  <si>
    <t>NAEI - data request</t>
  </si>
  <si>
    <t>Large Combustion Plants</t>
  </si>
  <si>
    <t>Process Units</t>
  </si>
  <si>
    <t>Transport carbon dioxide emissions</t>
  </si>
  <si>
    <t>Aviation</t>
  </si>
  <si>
    <t>Road</t>
  </si>
  <si>
    <t>Railways</t>
  </si>
  <si>
    <t>Shipping</t>
  </si>
  <si>
    <t>Other mobile</t>
  </si>
  <si>
    <t>UK NOx Emissions</t>
  </si>
  <si>
    <t>UK Nitrogen Oxide (NOx) emissions</t>
  </si>
  <si>
    <t>Refinery nitrogen oxide emissions</t>
  </si>
  <si>
    <t>ktCO2e</t>
  </si>
  <si>
    <t>Transport NOx emissions</t>
  </si>
  <si>
    <t>UK SO2 Emissions</t>
  </si>
  <si>
    <t>UK sulphur dioxide (SO2) emissions</t>
  </si>
  <si>
    <t>DEFRA ENV01</t>
  </si>
  <si>
    <t>kt</t>
  </si>
  <si>
    <t>Energy</t>
  </si>
  <si>
    <t>Transport</t>
  </si>
  <si>
    <t>Industrial</t>
  </si>
  <si>
    <t>Refinery SO2 emissions</t>
  </si>
  <si>
    <t>Transport SO2 emissions</t>
  </si>
  <si>
    <t>Non-Road Transport</t>
  </si>
  <si>
    <t>Road Transport</t>
  </si>
  <si>
    <t>Aircraft and Shipping</t>
  </si>
  <si>
    <t>UK Methane Emissions</t>
  </si>
  <si>
    <t>DESNZ GHG emissions</t>
  </si>
  <si>
    <t>UK Methane emissions</t>
  </si>
  <si>
    <t>UK Benzene Emissions [note 8]</t>
  </si>
  <si>
    <t xml:space="preserve">NAEI </t>
  </si>
  <si>
    <t>UK Benzene emissions</t>
  </si>
  <si>
    <t>Residential</t>
  </si>
  <si>
    <t xml:space="preserve">Other </t>
  </si>
  <si>
    <t>NAEI</t>
  </si>
  <si>
    <t>Transport Benzene  emissions</t>
  </si>
  <si>
    <t>Rail</t>
  </si>
  <si>
    <t>UK NMVOC Emissions</t>
  </si>
  <si>
    <t>UK NMVOCs emissions</t>
  </si>
  <si>
    <t>Refinery NMVOCs emissions</t>
  </si>
  <si>
    <t>Distribution</t>
  </si>
  <si>
    <t>Total Refinery</t>
  </si>
  <si>
    <t>Total Petroleum</t>
  </si>
  <si>
    <t>Transport NMVOCs emissions</t>
  </si>
  <si>
    <t>Aviation and Shipping</t>
  </si>
  <si>
    <t>UK PM10 Emissions</t>
  </si>
  <si>
    <t>UK PM10 emissions</t>
  </si>
  <si>
    <t>Refinery PM10 emissions</t>
  </si>
  <si>
    <t>Transport PM10 emissions</t>
  </si>
  <si>
    <t>Average Number of Days per Year Exceeding "low" air pollution</t>
  </si>
  <si>
    <t>DEFRA ENV02</t>
  </si>
  <si>
    <t>Average number of days per year with moderate or above air pollution by area classification</t>
  </si>
  <si>
    <t>days</t>
  </si>
  <si>
    <t>General air pollution</t>
  </si>
  <si>
    <t>PM10</t>
  </si>
  <si>
    <t>PM2.5</t>
  </si>
  <si>
    <t>NOx</t>
  </si>
  <si>
    <r>
      <t>SO</t>
    </r>
    <r>
      <rPr>
        <sz val="10"/>
        <color rgb="FF000000"/>
        <rFont val="Aptos Narrow (Body)"/>
      </rPr>
      <t>2</t>
    </r>
  </si>
  <si>
    <r>
      <t>O</t>
    </r>
    <r>
      <rPr>
        <sz val="10"/>
        <color rgb="FF000000"/>
        <rFont val="Aptos Narrow (Body)"/>
      </rPr>
      <t>3</t>
    </r>
  </si>
  <si>
    <t>Note 7: "Other breakdown"</t>
  </si>
  <si>
    <t>GHG Emissions</t>
  </si>
  <si>
    <t>CO2</t>
  </si>
  <si>
    <t>SO2</t>
  </si>
  <si>
    <t>Methane</t>
  </si>
  <si>
    <t>NMVOCs</t>
  </si>
  <si>
    <t>End use outside UK</t>
  </si>
  <si>
    <t>Note 8: Codes for Benzene data</t>
  </si>
  <si>
    <t xml:space="preserve">Waste </t>
  </si>
  <si>
    <t>1B1b</t>
  </si>
  <si>
    <t>1A3ai(i)</t>
  </si>
  <si>
    <t>1A2a</t>
  </si>
  <si>
    <t>1A4bi</t>
  </si>
  <si>
    <t>1A3eii</t>
  </si>
  <si>
    <t>5A</t>
  </si>
  <si>
    <t>1B2ai</t>
  </si>
  <si>
    <t>1A3aii(i)</t>
  </si>
  <si>
    <t>1A2b</t>
  </si>
  <si>
    <t>1A4bii</t>
  </si>
  <si>
    <t>1A4ai</t>
  </si>
  <si>
    <t>5C1bii</t>
  </si>
  <si>
    <t>1B2aiv</t>
  </si>
  <si>
    <t>1A3bi</t>
  </si>
  <si>
    <t>1A2c</t>
  </si>
  <si>
    <t>5C1biii</t>
  </si>
  <si>
    <t>1B2av</t>
  </si>
  <si>
    <t>1A3bii</t>
  </si>
  <si>
    <t>1A2d</t>
  </si>
  <si>
    <t>5C1biv</t>
  </si>
  <si>
    <t>1B2b</t>
  </si>
  <si>
    <t>1A3biii</t>
  </si>
  <si>
    <t>1A2e</t>
  </si>
  <si>
    <t>1A5b</t>
  </si>
  <si>
    <t>5C1bv</t>
  </si>
  <si>
    <t>1B2c</t>
  </si>
  <si>
    <t>1A3biv</t>
  </si>
  <si>
    <t>1A2f</t>
  </si>
  <si>
    <t>1A4ci</t>
  </si>
  <si>
    <t>1A1a</t>
  </si>
  <si>
    <t>1A3bv</t>
  </si>
  <si>
    <t>1A2gvii</t>
  </si>
  <si>
    <t>1A4cii</t>
  </si>
  <si>
    <t>1A1b</t>
  </si>
  <si>
    <t>1A3c</t>
  </si>
  <si>
    <t>1A2gviii</t>
  </si>
  <si>
    <t>1A4ciii</t>
  </si>
  <si>
    <t>1A1c</t>
  </si>
  <si>
    <t>1A3dii</t>
  </si>
  <si>
    <t>2B10a</t>
  </si>
  <si>
    <t>2C1</t>
  </si>
  <si>
    <t>Mobility data</t>
  </si>
  <si>
    <t>UK Road Trafffic by Vehicle Type</t>
  </si>
  <si>
    <t>DfT TRA0101</t>
  </si>
  <si>
    <t>Road traffic by vehicle classification in UK</t>
  </si>
  <si>
    <t>Billion Miles</t>
  </si>
  <si>
    <t>Cars</t>
  </si>
  <si>
    <t>Light Commercial Vehicles</t>
  </si>
  <si>
    <t>Heavy Goods Vehicles</t>
  </si>
  <si>
    <t>UK Vehicle Parc by Type</t>
  </si>
  <si>
    <t>DfT VEH0101</t>
  </si>
  <si>
    <t>UK Vehicle Parc, by Type</t>
  </si>
  <si>
    <t>Millions</t>
  </si>
  <si>
    <t>Motorcycles</t>
  </si>
  <si>
    <t>Light Goods Vehicles</t>
  </si>
  <si>
    <t>Buses/Coaches</t>
  </si>
  <si>
    <t>UK Car Parc by Propulsion</t>
  </si>
  <si>
    <t>Number of registered cars by fuel type in UK</t>
  </si>
  <si>
    <t>DfT VEH1103</t>
  </si>
  <si>
    <t>Hybrid [note 9]</t>
  </si>
  <si>
    <t>Expanded from table above</t>
  </si>
  <si>
    <t>Number of registered cars by other fuel type in UK</t>
  </si>
  <si>
    <t xml:space="preserve">Thousands </t>
  </si>
  <si>
    <t>Battery</t>
  </si>
  <si>
    <t>Hybrid Electric</t>
  </si>
  <si>
    <t>Plug-in Hybrid Electric</t>
  </si>
  <si>
    <t xml:space="preserve">Range Extended </t>
  </si>
  <si>
    <t xml:space="preserve">Fuel Cell </t>
  </si>
  <si>
    <t xml:space="preserve">Gas </t>
  </si>
  <si>
    <t>Total Other</t>
  </si>
  <si>
    <t>UK New Registration by Propulsion</t>
  </si>
  <si>
    <t>DfT VEH1153</t>
  </si>
  <si>
    <t>Thousands</t>
  </si>
  <si>
    <t>UK Forecourt Utlisation</t>
  </si>
  <si>
    <t>Forecourt Utilisation</t>
  </si>
  <si>
    <t>Forecourt Trader</t>
  </si>
  <si>
    <t xml:space="preserve"># </t>
  </si>
  <si>
    <t>Vehilces Parc (thousand vehicles)</t>
  </si>
  <si>
    <t>Vehicle Parc</t>
  </si>
  <si>
    <t>Forecourt Sites</t>
  </si>
  <si>
    <t>Vehicles per site</t>
  </si>
  <si>
    <t>EV Public Connectors by Location</t>
  </si>
  <si>
    <t>Number of Devices and Connector Types by Location Type</t>
  </si>
  <si>
    <t>Zap Map - data request</t>
  </si>
  <si>
    <t>On-street</t>
  </si>
  <si>
    <t>Public car park</t>
  </si>
  <si>
    <t>Retail car park</t>
  </si>
  <si>
    <t>Hotel / accommodation</t>
  </si>
  <si>
    <t>Service station</t>
  </si>
  <si>
    <t>Workplace car park</t>
  </si>
  <si>
    <t>Attraction</t>
  </si>
  <si>
    <t>Dealership forecourt</t>
  </si>
  <si>
    <t>NHS Property</t>
  </si>
  <si>
    <t>Educational establishment</t>
  </si>
  <si>
    <t>Leisure centre</t>
  </si>
  <si>
    <t>Park and ride</t>
  </si>
  <si>
    <t>Public estate</t>
  </si>
  <si>
    <t>Railway station</t>
  </si>
  <si>
    <t>Sports ground</t>
  </si>
  <si>
    <t>Airport</t>
  </si>
  <si>
    <t>Bus station</t>
  </si>
  <si>
    <t>Ferry terminal</t>
  </si>
  <si>
    <t>UK EV Charging Devices byType</t>
  </si>
  <si>
    <t>Charging Device</t>
  </si>
  <si>
    <t>Zap Map</t>
  </si>
  <si>
    <t>Slow</t>
  </si>
  <si>
    <t>Fast</t>
  </si>
  <si>
    <t>Rapid</t>
  </si>
  <si>
    <t xml:space="preserve">Ultra Rapid </t>
  </si>
  <si>
    <t>note 7: Other breakdown</t>
  </si>
  <si>
    <t>UK Vehicle Parc, by type</t>
  </si>
  <si>
    <t>Motorcyles</t>
  </si>
  <si>
    <t>"diesel-only"</t>
  </si>
  <si>
    <t>Car propelled by diesel fuel alone</t>
  </si>
  <si>
    <t>"petrol-only"</t>
  </si>
  <si>
    <t>Car Propelled by petrol fuel only</t>
  </si>
  <si>
    <t>AtJ</t>
  </si>
  <si>
    <t>Alcohol to Jet</t>
  </si>
  <si>
    <t>Car propelled by battery power alone</t>
  </si>
  <si>
    <t>C6H6</t>
  </si>
  <si>
    <t>Benzene</t>
  </si>
  <si>
    <t>Car Parc</t>
  </si>
  <si>
    <t>All registered cars within a defined geographic region</t>
  </si>
  <si>
    <t>CCC</t>
  </si>
  <si>
    <t>Climate Change Committee</t>
  </si>
  <si>
    <t>CH4</t>
  </si>
  <si>
    <t>DAC</t>
  </si>
  <si>
    <t>Direct Air Capture</t>
  </si>
  <si>
    <t>DEFRA</t>
  </si>
  <si>
    <t>Department for Environment, Food, and Rural Affairs</t>
  </si>
  <si>
    <t>DESNZ</t>
  </si>
  <si>
    <t>Department fro Energy and Net Zero</t>
  </si>
  <si>
    <t>DfT</t>
  </si>
  <si>
    <t>Department for Transport</t>
  </si>
  <si>
    <t>dRTFC</t>
  </si>
  <si>
    <t>Development Renewable Transport Fuel Certificate</t>
  </si>
  <si>
    <t>DSO</t>
  </si>
  <si>
    <t>Downstream Oil</t>
  </si>
  <si>
    <t>DVLA</t>
  </si>
  <si>
    <t>Driver Vehicle Licensing Agency</t>
  </si>
  <si>
    <t>E10</t>
  </si>
  <si>
    <t>A petrol blend with a maximum ethanol content of 10% by oxygen content of 3.7% by mass</t>
  </si>
  <si>
    <t>EV</t>
  </si>
  <si>
    <t>Electric Vehicle</t>
  </si>
  <si>
    <t>FAME</t>
  </si>
  <si>
    <t>Fatty Acid Methyl Ester</t>
  </si>
  <si>
    <t>FT-gasification</t>
  </si>
  <si>
    <t>Fischer-Tropsch gasification</t>
  </si>
  <si>
    <t>Fuel Cell</t>
  </si>
  <si>
    <t>Car propelled by fuel cell that commonly generates electricity using oxygen from the air and compressed hydrogen</t>
  </si>
  <si>
    <t>GDP</t>
  </si>
  <si>
    <t>Gross Domestic Product</t>
  </si>
  <si>
    <t>GHG</t>
  </si>
  <si>
    <t>Greenhouse Gas</t>
  </si>
  <si>
    <t>Hydroprocessed Esters and Fatty Acids</t>
  </si>
  <si>
    <t>HMRC</t>
  </si>
  <si>
    <t>His Majesty's Revenue and Customs</t>
  </si>
  <si>
    <t>Hydrotreated Vegetable Oil</t>
  </si>
  <si>
    <t>Hybrid</t>
  </si>
  <si>
    <t>Car propelled by some combination of an internal combustion engine and an electric motor</t>
  </si>
  <si>
    <t>LCP</t>
  </si>
  <si>
    <t>Large Combustion Plant</t>
  </si>
  <si>
    <t>LWI</t>
  </si>
  <si>
    <t>Lost Work Injury</t>
  </si>
  <si>
    <t>Million tonnes CO2 equivalent</t>
  </si>
  <si>
    <t>National Atmospheric Emissions Inventory</t>
  </si>
  <si>
    <t>NDC</t>
  </si>
  <si>
    <t>Nationally Determined Contribution</t>
  </si>
  <si>
    <t>NMVOC</t>
  </si>
  <si>
    <t>Non-Methane Volatile Organic Compounds</t>
  </si>
  <si>
    <t>NO2</t>
  </si>
  <si>
    <t>Nitrogen Dioxide</t>
  </si>
  <si>
    <t>Nitrogen Oxides</t>
  </si>
  <si>
    <t>O3</t>
  </si>
  <si>
    <t>Ozone</t>
  </si>
  <si>
    <t>ONS</t>
  </si>
  <si>
    <t>Office for National Statistics</t>
  </si>
  <si>
    <t>Particulate matter (10 microns or less in diameter)</t>
  </si>
  <si>
    <t>Particulate matter (2.5 microns or less in diameter)</t>
  </si>
  <si>
    <t>PR</t>
  </si>
  <si>
    <t>Pressure release device</t>
  </si>
  <si>
    <t>PSE</t>
  </si>
  <si>
    <t>Process Safety Event</t>
  </si>
  <si>
    <t>Pyrolysis</t>
  </si>
  <si>
    <t>Process of thermal degradation of the waste in the absence of air to produce recyclable products of char, oil/wax and combustible gases</t>
  </si>
  <si>
    <t>Range-Extended</t>
  </si>
  <si>
    <t>Car with a range extender is a fuel-based auxiliary power unit that extends the range of a battery electric vehicle</t>
  </si>
  <si>
    <t>RIDDOR</t>
  </si>
  <si>
    <t>Reporting of Injuries, Diseases, and Dangerous Occurences</t>
  </si>
  <si>
    <t>ROCE</t>
  </si>
  <si>
    <t>Return on Captial Employed</t>
  </si>
  <si>
    <t>RTFC</t>
  </si>
  <si>
    <t>Renewable Transport Fuel Certificate</t>
  </si>
  <si>
    <t>RTFO</t>
  </si>
  <si>
    <t>Renewable Transport Fuel Obligation</t>
  </si>
  <si>
    <t>SAF</t>
  </si>
  <si>
    <t>Sustainable Aviation Fuel</t>
  </si>
  <si>
    <t>Sulphur Dioxide</t>
  </si>
  <si>
    <t>US EIA</t>
  </si>
  <si>
    <t>United States Energy Information Agency</t>
  </si>
  <si>
    <t>VAT</t>
  </si>
  <si>
    <t>Value-Added Tax</t>
  </si>
  <si>
    <t>YoY</t>
  </si>
  <si>
    <t>Year on Year</t>
  </si>
  <si>
    <t>ZEV</t>
  </si>
  <si>
    <t>Zero-Emissions Vehicle</t>
  </si>
  <si>
    <t>DESNZ Conversion Factors (Litres per Tonne)</t>
  </si>
  <si>
    <t>Product</t>
  </si>
  <si>
    <t>PROPANE</t>
  </si>
  <si>
    <t>BUTANE</t>
  </si>
  <si>
    <t>OTHER PETROLEUM GASES (refinery gas)</t>
  </si>
  <si>
    <t>NAPHTHA (light dilute feedstock)</t>
  </si>
  <si>
    <t xml:space="preserve">AVIATION GASOLINE </t>
  </si>
  <si>
    <t xml:space="preserve">AVIATION TURBINE KEROSENE </t>
  </si>
  <si>
    <t>MARKED KEROSENE (not included in ATK)</t>
  </si>
  <si>
    <t>PETROL</t>
  </si>
  <si>
    <t xml:space="preserve">  of which</t>
  </si>
  <si>
    <t>PREMIUM</t>
  </si>
  <si>
    <t>SUPER UNLEADED</t>
  </si>
  <si>
    <t>BIO COMPONENTS</t>
  </si>
  <si>
    <t xml:space="preserve"> </t>
  </si>
  <si>
    <t>WHITE DIESEL</t>
  </si>
  <si>
    <t>Sulphur Free</t>
  </si>
  <si>
    <t>GAS OIL &amp; MARINE DIESEL</t>
  </si>
  <si>
    <t>FUEL OIL</t>
  </si>
  <si>
    <t>BITUMEN</t>
  </si>
  <si>
    <t>LUBRICANTS</t>
  </si>
  <si>
    <t>Crude</t>
  </si>
  <si>
    <t>Average Refinery Throughput</t>
  </si>
  <si>
    <t>L/bbl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</si>
</sst>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0.0000"/>
    <numFmt numFmtId="168" formatCode="0.000"/>
    <numFmt numFmtId="169" formatCode="#,##0;&quot;-&quot;#,##0"/>
    <numFmt numFmtId="170" formatCode="[=0]&quot;0&quot;;[&lt;0.5]&quot;[low]&quot;;#,##0"/>
  </numFmts>
  <fonts count="22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6"/>
      <color theme="1"/>
      <name val="Aptos Narrow (Body)"/>
    </font>
    <font>
      <u/>
      <sz val="12"/>
      <color theme="1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name val="Aptos Narrow"/>
      <scheme val="minor"/>
    </font>
    <font>
      <i/>
      <sz val="12"/>
      <name val="Aptos Narrow"/>
      <scheme val="minor"/>
    </font>
    <font>
      <sz val="12"/>
      <color theme="1"/>
      <name val="Aptos Narrow"/>
      <scheme val="minor"/>
    </font>
    <font>
      <b/>
      <sz val="12"/>
      <name val="Aptos Narrow"/>
      <scheme val="minor"/>
    </font>
    <font>
      <sz val="1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2"/>
      <name val="Aptos Narrow"/>
      <family val="2"/>
      <scheme val="minor"/>
    </font>
    <font>
      <sz val="12"/>
      <color theme="1"/>
      <name val="Calibri"/>
      <family val="2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sz val="10"/>
      <color rgb="FF000000"/>
      <name val="Aptos Narrow (Body)"/>
    </font>
    <font>
      <sz val="12"/>
      <color rgb="FF141413"/>
      <name val="Aptos Narrow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0" tint="-4.9989318521683403E-2"/>
        <bgColor rgb="FF000000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1" fillId="0" borderId="0">
      <alignment horizontal="left"/>
    </xf>
    <xf numFmtId="0" fontId="1" fillId="0" borderId="0">
      <alignment vertical="center" wrapText="1"/>
    </xf>
  </cellStyleXfs>
  <cellXfs count="376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11" xfId="0" applyFill="1" applyBorder="1"/>
    <xf numFmtId="0" fontId="0" fillId="2" borderId="13" xfId="0" applyFill="1" applyBorder="1"/>
    <xf numFmtId="2" fontId="0" fillId="2" borderId="0" xfId="0" applyNumberFormat="1" applyFill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7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1" xfId="0" applyFill="1" applyBorder="1"/>
    <xf numFmtId="9" fontId="0" fillId="2" borderId="14" xfId="1" applyFont="1" applyFill="1" applyBorder="1"/>
    <xf numFmtId="9" fontId="0" fillId="2" borderId="15" xfId="1" applyFont="1" applyFill="1" applyBorder="1"/>
    <xf numFmtId="164" fontId="0" fillId="2" borderId="0" xfId="0" applyNumberFormat="1" applyFill="1"/>
    <xf numFmtId="164" fontId="0" fillId="2" borderId="13" xfId="0" applyNumberFormat="1" applyFill="1" applyBorder="1"/>
    <xf numFmtId="164" fontId="0" fillId="2" borderId="3" xfId="0" applyNumberFormat="1" applyFill="1" applyBorder="1"/>
    <xf numFmtId="0" fontId="5" fillId="2" borderId="16" xfId="0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left"/>
    </xf>
    <xf numFmtId="0" fontId="6" fillId="2" borderId="18" xfId="0" applyFont="1" applyFill="1" applyBorder="1"/>
    <xf numFmtId="0" fontId="6" fillId="2" borderId="19" xfId="0" applyFont="1" applyFill="1" applyBorder="1" applyAlignment="1">
      <alignment horizontal="center"/>
    </xf>
    <xf numFmtId="1" fontId="6" fillId="2" borderId="20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/>
    <xf numFmtId="1" fontId="6" fillId="2" borderId="23" xfId="0" applyNumberFormat="1" applyFont="1" applyFill="1" applyBorder="1" applyAlignment="1">
      <alignment horizontal="center"/>
    </xf>
    <xf numFmtId="1" fontId="6" fillId="2" borderId="24" xfId="0" applyNumberFormat="1" applyFont="1" applyFill="1" applyBorder="1" applyAlignment="1">
      <alignment horizontal="center"/>
    </xf>
    <xf numFmtId="0" fontId="7" fillId="2" borderId="22" xfId="0" applyFont="1" applyFill="1" applyBorder="1"/>
    <xf numFmtId="0" fontId="6" fillId="2" borderId="22" xfId="0" applyFont="1" applyFill="1" applyBorder="1" applyAlignment="1">
      <alignment horizontal="left"/>
    </xf>
    <xf numFmtId="3" fontId="6" fillId="2" borderId="22" xfId="0" applyNumberFormat="1" applyFont="1" applyFill="1" applyBorder="1" applyAlignment="1">
      <alignment horizontal="left"/>
    </xf>
    <xf numFmtId="3" fontId="7" fillId="2" borderId="22" xfId="0" applyNumberFormat="1" applyFont="1" applyFill="1" applyBorder="1" applyAlignment="1">
      <alignment horizontal="left"/>
    </xf>
    <xf numFmtId="1" fontId="7" fillId="2" borderId="23" xfId="0" applyNumberFormat="1" applyFont="1" applyFill="1" applyBorder="1" applyAlignment="1">
      <alignment horizontal="center"/>
    </xf>
    <xf numFmtId="1" fontId="7" fillId="2" borderId="24" xfId="0" applyNumberFormat="1" applyFont="1" applyFill="1" applyBorder="1" applyAlignment="1">
      <alignment horizontal="center"/>
    </xf>
    <xf numFmtId="0" fontId="8" fillId="2" borderId="21" xfId="0" applyFont="1" applyFill="1" applyBorder="1"/>
    <xf numFmtId="3" fontId="6" fillId="2" borderId="22" xfId="0" applyNumberFormat="1" applyFont="1" applyFill="1" applyBorder="1"/>
    <xf numFmtId="0" fontId="8" fillId="2" borderId="22" xfId="0" applyFont="1" applyFill="1" applyBorder="1"/>
    <xf numFmtId="0" fontId="9" fillId="2" borderId="25" xfId="0" applyFont="1" applyFill="1" applyBorder="1" applyAlignment="1">
      <alignment horizontal="left"/>
    </xf>
    <xf numFmtId="0" fontId="6" fillId="2" borderId="26" xfId="0" applyFont="1" applyFill="1" applyBorder="1"/>
    <xf numFmtId="0" fontId="6" fillId="2" borderId="27" xfId="3" applyNumberFormat="1" applyFont="1" applyFill="1" applyBorder="1" applyAlignment="1">
      <alignment horizontal="center"/>
    </xf>
    <xf numFmtId="1" fontId="6" fillId="2" borderId="28" xfId="3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3" fontId="10" fillId="2" borderId="0" xfId="0" applyNumberFormat="1" applyFont="1" applyFill="1" applyAlignment="1">
      <alignment horizontal="center"/>
    </xf>
    <xf numFmtId="2" fontId="10" fillId="2" borderId="0" xfId="0" applyNumberFormat="1" applyFont="1" applyFill="1" applyAlignment="1">
      <alignment horizontal="center"/>
    </xf>
    <xf numFmtId="0" fontId="5" fillId="2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4" borderId="10" xfId="0" applyFill="1" applyBorder="1"/>
    <xf numFmtId="0" fontId="0" fillId="3" borderId="29" xfId="0" applyFill="1" applyBorder="1"/>
    <xf numFmtId="0" fontId="0" fillId="3" borderId="4" xfId="0" applyFill="1" applyBorder="1"/>
    <xf numFmtId="0" fontId="0" fillId="3" borderId="0" xfId="0" applyFill="1"/>
    <xf numFmtId="0" fontId="0" fillId="3" borderId="13" xfId="0" applyFill="1" applyBorder="1"/>
    <xf numFmtId="0" fontId="0" fillId="2" borderId="29" xfId="0" applyFill="1" applyBorder="1"/>
    <xf numFmtId="2" fontId="0" fillId="2" borderId="13" xfId="0" applyNumberForma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164" fontId="0" fillId="2" borderId="7" xfId="0" applyNumberFormat="1" applyFill="1" applyBorder="1"/>
    <xf numFmtId="164" fontId="0" fillId="2" borderId="5" xfId="0" applyNumberFormat="1" applyFill="1" applyBorder="1"/>
    <xf numFmtId="1" fontId="0" fillId="2" borderId="6" xfId="0" applyNumberFormat="1" applyFill="1" applyBorder="1"/>
    <xf numFmtId="9" fontId="0" fillId="2" borderId="0" xfId="1" applyFont="1" applyFill="1" applyBorder="1"/>
    <xf numFmtId="43" fontId="0" fillId="2" borderId="0" xfId="3" applyFont="1" applyFill="1" applyBorder="1"/>
    <xf numFmtId="43" fontId="0" fillId="2" borderId="29" xfId="3" applyFont="1" applyFill="1" applyBorder="1"/>
    <xf numFmtId="0" fontId="2" fillId="3" borderId="0" xfId="0" applyFont="1" applyFill="1"/>
    <xf numFmtId="43" fontId="0" fillId="2" borderId="5" xfId="3" applyFont="1" applyFill="1" applyBorder="1"/>
    <xf numFmtId="43" fontId="0" fillId="2" borderId="6" xfId="3" applyFont="1" applyFill="1" applyBorder="1"/>
    <xf numFmtId="43" fontId="0" fillId="2" borderId="7" xfId="3" applyFont="1" applyFill="1" applyBorder="1"/>
    <xf numFmtId="43" fontId="0" fillId="2" borderId="2" xfId="3" applyFont="1" applyFill="1" applyBorder="1"/>
    <xf numFmtId="43" fontId="0" fillId="2" borderId="3" xfId="3" applyFont="1" applyFill="1" applyBorder="1"/>
    <xf numFmtId="2" fontId="0" fillId="2" borderId="4" xfId="0" applyNumberFormat="1" applyFill="1" applyBorder="1"/>
    <xf numFmtId="165" fontId="11" fillId="2" borderId="2" xfId="3" applyNumberFormat="1" applyFont="1" applyFill="1" applyBorder="1" applyAlignment="1">
      <alignment vertical="center" wrapText="1"/>
    </xf>
    <xf numFmtId="165" fontId="11" fillId="2" borderId="3" xfId="3" applyNumberFormat="1" applyFont="1" applyFill="1" applyBorder="1" applyAlignment="1">
      <alignment vertical="center" wrapText="1"/>
    </xf>
    <xf numFmtId="37" fontId="11" fillId="2" borderId="4" xfId="4" applyNumberFormat="1" applyFill="1" applyBorder="1" applyAlignment="1">
      <alignment vertical="center" wrapText="1"/>
    </xf>
    <xf numFmtId="165" fontId="11" fillId="2" borderId="29" xfId="3" applyNumberFormat="1" applyFont="1" applyFill="1" applyBorder="1" applyAlignment="1">
      <alignment vertical="center"/>
    </xf>
    <xf numFmtId="165" fontId="11" fillId="2" borderId="0" xfId="3" applyNumberFormat="1" applyFont="1" applyFill="1" applyBorder="1" applyAlignment="1">
      <alignment vertical="center"/>
    </xf>
    <xf numFmtId="37" fontId="11" fillId="2" borderId="13" xfId="4" applyNumberFormat="1" applyFill="1" applyBorder="1" applyAlignment="1">
      <alignment vertical="center"/>
    </xf>
    <xf numFmtId="37" fontId="1" fillId="2" borderId="5" xfId="5" applyNumberFormat="1" applyFill="1" applyBorder="1" applyAlignment="1">
      <alignment vertical="center"/>
    </xf>
    <xf numFmtId="37" fontId="1" fillId="2" borderId="6" xfId="5" applyNumberFormat="1" applyFill="1" applyBorder="1" applyAlignment="1">
      <alignment vertical="center"/>
    </xf>
    <xf numFmtId="37" fontId="1" fillId="2" borderId="7" xfId="5" applyNumberFormat="1" applyFill="1" applyBorder="1" applyAlignment="1">
      <alignment vertical="center"/>
    </xf>
    <xf numFmtId="0" fontId="0" fillId="4" borderId="9" xfId="0" applyFill="1" applyBorder="1"/>
    <xf numFmtId="43" fontId="0" fillId="0" borderId="0" xfId="3" applyFont="1" applyBorder="1"/>
    <xf numFmtId="43" fontId="0" fillId="0" borderId="6" xfId="3" applyFont="1" applyBorder="1"/>
    <xf numFmtId="166" fontId="0" fillId="2" borderId="29" xfId="1" applyNumberFormat="1" applyFont="1" applyFill="1" applyBorder="1"/>
    <xf numFmtId="43" fontId="0" fillId="2" borderId="13" xfId="3" applyFont="1" applyFill="1" applyBorder="1"/>
    <xf numFmtId="43" fontId="0" fillId="2" borderId="0" xfId="0" applyNumberFormat="1" applyFill="1"/>
    <xf numFmtId="0" fontId="12" fillId="3" borderId="2" xfId="0" applyFont="1" applyFill="1" applyBorder="1" applyAlignment="1">
      <alignment vertical="center" wrapText="1"/>
    </xf>
    <xf numFmtId="43" fontId="0" fillId="0" borderId="3" xfId="3" applyFont="1" applyBorder="1"/>
    <xf numFmtId="169" fontId="12" fillId="0" borderId="3" xfId="0" applyNumberFormat="1" applyFont="1" applyBorder="1" applyAlignment="1">
      <alignment vertical="center" wrapText="1"/>
    </xf>
    <xf numFmtId="0" fontId="0" fillId="0" borderId="4" xfId="0" applyBorder="1"/>
    <xf numFmtId="0" fontId="12" fillId="3" borderId="29" xfId="0" applyFont="1" applyFill="1" applyBorder="1" applyAlignment="1">
      <alignment vertical="center" wrapText="1"/>
    </xf>
    <xf numFmtId="169" fontId="12" fillId="0" borderId="0" xfId="0" applyNumberFormat="1" applyFont="1" applyAlignment="1">
      <alignment vertical="center" wrapText="1"/>
    </xf>
    <xf numFmtId="0" fontId="0" fillId="0" borderId="13" xfId="0" applyBorder="1"/>
    <xf numFmtId="169" fontId="12" fillId="3" borderId="5" xfId="0" applyNumberFormat="1" applyFont="1" applyFill="1" applyBorder="1" applyAlignment="1">
      <alignment vertical="center" wrapText="1"/>
    </xf>
    <xf numFmtId="169" fontId="12" fillId="0" borderId="6" xfId="0" applyNumberFormat="1" applyFont="1" applyBorder="1" applyAlignment="1">
      <alignment vertical="center" wrapText="1"/>
    </xf>
    <xf numFmtId="0" fontId="0" fillId="0" borderId="7" xfId="0" applyBorder="1"/>
    <xf numFmtId="0" fontId="5" fillId="3" borderId="2" xfId="0" applyFont="1" applyFill="1" applyBorder="1"/>
    <xf numFmtId="0" fontId="13" fillId="6" borderId="2" xfId="0" applyFont="1" applyFill="1" applyBorder="1"/>
    <xf numFmtId="0" fontId="12" fillId="6" borderId="3" xfId="0" applyFont="1" applyFill="1" applyBorder="1"/>
    <xf numFmtId="0" fontId="12" fillId="6" borderId="29" xfId="0" applyFont="1" applyFill="1" applyBorder="1"/>
    <xf numFmtId="0" fontId="12" fillId="6" borderId="6" xfId="0" applyFont="1" applyFill="1" applyBorder="1"/>
    <xf numFmtId="0" fontId="15" fillId="6" borderId="7" xfId="0" applyFont="1" applyFill="1" applyBorder="1"/>
    <xf numFmtId="0" fontId="12" fillId="2" borderId="8" xfId="0" applyFont="1" applyFill="1" applyBorder="1" applyAlignment="1">
      <alignment wrapText="1"/>
    </xf>
    <xf numFmtId="0" fontId="12" fillId="2" borderId="3" xfId="0" applyFont="1" applyFill="1" applyBorder="1"/>
    <xf numFmtId="0" fontId="12" fillId="2" borderId="4" xfId="0" applyFont="1" applyFill="1" applyBorder="1"/>
    <xf numFmtId="0" fontId="12" fillId="2" borderId="9" xfId="0" applyFont="1" applyFill="1" applyBorder="1" applyAlignment="1">
      <alignment wrapText="1"/>
    </xf>
    <xf numFmtId="0" fontId="12" fillId="2" borderId="0" xfId="0" applyFont="1" applyFill="1"/>
    <xf numFmtId="0" fontId="12" fillId="2" borderId="13" xfId="0" applyFont="1" applyFill="1" applyBorder="1"/>
    <xf numFmtId="0" fontId="12" fillId="2" borderId="9" xfId="0" applyFont="1" applyFill="1" applyBorder="1"/>
    <xf numFmtId="0" fontId="12" fillId="2" borderId="10" xfId="0" applyFont="1" applyFill="1" applyBorder="1"/>
    <xf numFmtId="0" fontId="12" fillId="2" borderId="6" xfId="0" applyFont="1" applyFill="1" applyBorder="1"/>
    <xf numFmtId="0" fontId="12" fillId="2" borderId="7" xfId="0" applyFont="1" applyFill="1" applyBorder="1"/>
    <xf numFmtId="0" fontId="14" fillId="3" borderId="4" xfId="0" applyFont="1" applyFill="1" applyBorder="1"/>
    <xf numFmtId="0" fontId="17" fillId="6" borderId="2" xfId="0" applyFont="1" applyFill="1" applyBorder="1"/>
    <xf numFmtId="0" fontId="16" fillId="6" borderId="8" xfId="0" applyFont="1" applyFill="1" applyBorder="1"/>
    <xf numFmtId="0" fontId="16" fillId="6" borderId="5" xfId="0" applyFont="1" applyFill="1" applyBorder="1"/>
    <xf numFmtId="0" fontId="16" fillId="6" borderId="9" xfId="0" applyFont="1" applyFill="1" applyBorder="1"/>
    <xf numFmtId="0" fontId="16" fillId="6" borderId="29" xfId="0" applyFont="1" applyFill="1" applyBorder="1"/>
    <xf numFmtId="0" fontId="16" fillId="6" borderId="29" xfId="0" applyFont="1" applyFill="1" applyBorder="1" applyAlignment="1">
      <alignment horizontal="left"/>
    </xf>
    <xf numFmtId="0" fontId="16" fillId="6" borderId="29" xfId="0" applyFont="1" applyFill="1" applyBorder="1" applyAlignment="1">
      <alignment horizontal="left" indent="1"/>
    </xf>
    <xf numFmtId="0" fontId="16" fillId="6" borderId="5" xfId="0" applyFont="1" applyFill="1" applyBorder="1" applyAlignment="1">
      <alignment horizontal="left"/>
    </xf>
    <xf numFmtId="43" fontId="0" fillId="0" borderId="0" xfId="0" applyNumberFormat="1"/>
    <xf numFmtId="0" fontId="16" fillId="6" borderId="16" xfId="0" applyFont="1" applyFill="1" applyBorder="1" applyAlignment="1">
      <alignment horizontal="left"/>
    </xf>
    <xf numFmtId="43" fontId="16" fillId="0" borderId="15" xfId="0" applyNumberFormat="1" applyFont="1" applyBorder="1"/>
    <xf numFmtId="0" fontId="5" fillId="3" borderId="8" xfId="0" applyFont="1" applyFill="1" applyBorder="1"/>
    <xf numFmtId="9" fontId="0" fillId="2" borderId="4" xfId="1" applyFont="1" applyFill="1" applyBorder="1"/>
    <xf numFmtId="9" fontId="0" fillId="2" borderId="13" xfId="1" applyFont="1" applyFill="1" applyBorder="1"/>
    <xf numFmtId="9" fontId="0" fillId="2" borderId="7" xfId="1" applyFont="1" applyFill="1" applyBorder="1"/>
    <xf numFmtId="0" fontId="0" fillId="2" borderId="16" xfId="0" applyFill="1" applyBorder="1"/>
    <xf numFmtId="0" fontId="0" fillId="3" borderId="15" xfId="0" applyFill="1" applyBorder="1"/>
    <xf numFmtId="0" fontId="5" fillId="3" borderId="2" xfId="0" applyFont="1" applyFill="1" applyBorder="1" applyAlignment="1">
      <alignment wrapText="1"/>
    </xf>
    <xf numFmtId="0" fontId="0" fillId="4" borderId="8" xfId="0" applyFill="1" applyBorder="1"/>
    <xf numFmtId="0" fontId="0" fillId="0" borderId="3" xfId="0" applyBorder="1"/>
    <xf numFmtId="37" fontId="1" fillId="0" borderId="0" xfId="3" applyNumberFormat="1" applyFont="1" applyFill="1" applyBorder="1" applyAlignment="1">
      <alignment vertical="center" wrapText="1"/>
    </xf>
    <xf numFmtId="0" fontId="0" fillId="0" borderId="6" xfId="0" applyBorder="1"/>
    <xf numFmtId="0" fontId="5" fillId="4" borderId="2" xfId="0" applyFont="1" applyFill="1" applyBorder="1"/>
    <xf numFmtId="0" fontId="16" fillId="2" borderId="0" xfId="0" applyFont="1" applyFill="1"/>
    <xf numFmtId="43" fontId="16" fillId="2" borderId="8" xfId="0" applyNumberFormat="1" applyFont="1" applyFill="1" applyBorder="1"/>
    <xf numFmtId="43" fontId="16" fillId="2" borderId="9" xfId="0" applyNumberFormat="1" applyFont="1" applyFill="1" applyBorder="1"/>
    <xf numFmtId="0" fontId="16" fillId="2" borderId="9" xfId="0" applyFont="1" applyFill="1" applyBorder="1"/>
    <xf numFmtId="37" fontId="16" fillId="2" borderId="9" xfId="0" applyNumberFormat="1" applyFont="1" applyFill="1" applyBorder="1" applyAlignment="1">
      <alignment vertical="center" wrapText="1"/>
    </xf>
    <xf numFmtId="43" fontId="16" fillId="2" borderId="10" xfId="0" applyNumberFormat="1" applyFont="1" applyFill="1" applyBorder="1"/>
    <xf numFmtId="167" fontId="0" fillId="2" borderId="29" xfId="0" applyNumberFormat="1" applyFill="1" applyBorder="1"/>
    <xf numFmtId="168" fontId="0" fillId="2" borderId="2" xfId="0" applyNumberFormat="1" applyFill="1" applyBorder="1"/>
    <xf numFmtId="168" fontId="0" fillId="2" borderId="29" xfId="0" applyNumberFormat="1" applyFill="1" applyBorder="1"/>
    <xf numFmtId="168" fontId="0" fillId="2" borderId="5" xfId="0" applyNumberFormat="1" applyFill="1" applyBorder="1"/>
    <xf numFmtId="167" fontId="0" fillId="2" borderId="0" xfId="0" applyNumberFormat="1" applyFill="1"/>
    <xf numFmtId="168" fontId="0" fillId="2" borderId="3" xfId="0" applyNumberFormat="1" applyFill="1" applyBorder="1"/>
    <xf numFmtId="168" fontId="0" fillId="2" borderId="0" xfId="0" applyNumberFormat="1" applyFill="1"/>
    <xf numFmtId="168" fontId="0" fillId="2" borderId="6" xfId="0" applyNumberFormat="1" applyFill="1" applyBorder="1"/>
    <xf numFmtId="0" fontId="5" fillId="3" borderId="3" xfId="0" applyFont="1" applyFill="1" applyBorder="1"/>
    <xf numFmtId="2" fontId="0" fillId="2" borderId="29" xfId="0" applyNumberFormat="1" applyFill="1" applyBorder="1"/>
    <xf numFmtId="167" fontId="0" fillId="2" borderId="13" xfId="0" applyNumberFormat="1" applyFill="1" applyBorder="1"/>
    <xf numFmtId="2" fontId="0" fillId="2" borderId="5" xfId="0" applyNumberFormat="1" applyFill="1" applyBorder="1"/>
    <xf numFmtId="0" fontId="0" fillId="2" borderId="19" xfId="0" applyFill="1" applyBorder="1"/>
    <xf numFmtId="2" fontId="0" fillId="2" borderId="30" xfId="0" applyNumberFormat="1" applyFill="1" applyBorder="1"/>
    <xf numFmtId="2" fontId="0" fillId="2" borderId="31" xfId="0" applyNumberFormat="1" applyFill="1" applyBorder="1"/>
    <xf numFmtId="2" fontId="0" fillId="2" borderId="20" xfId="0" applyNumberFormat="1" applyFill="1" applyBorder="1"/>
    <xf numFmtId="9" fontId="0" fillId="2" borderId="32" xfId="1" applyFont="1" applyFill="1" applyBorder="1"/>
    <xf numFmtId="9" fontId="0" fillId="2" borderId="33" xfId="1" applyFont="1" applyFill="1" applyBorder="1"/>
    <xf numFmtId="2" fontId="0" fillId="2" borderId="34" xfId="0" applyNumberFormat="1" applyFill="1" applyBorder="1"/>
    <xf numFmtId="2" fontId="0" fillId="2" borderId="11" xfId="0" applyNumberFormat="1" applyFill="1" applyBorder="1"/>
    <xf numFmtId="2" fontId="0" fillId="2" borderId="35" xfId="0" applyNumberFormat="1" applyFill="1" applyBorder="1"/>
    <xf numFmtId="2" fontId="0" fillId="2" borderId="36" xfId="0" applyNumberFormat="1" applyFill="1" applyBorder="1"/>
    <xf numFmtId="167" fontId="0" fillId="2" borderId="35" xfId="0" applyNumberFormat="1" applyFill="1" applyBorder="1"/>
    <xf numFmtId="167" fontId="0" fillId="2" borderId="36" xfId="0" applyNumberFormat="1" applyFill="1" applyBorder="1"/>
    <xf numFmtId="0" fontId="0" fillId="2" borderId="23" xfId="0" applyFill="1" applyBorder="1"/>
    <xf numFmtId="0" fontId="0" fillId="2" borderId="37" xfId="0" applyFill="1" applyBorder="1"/>
    <xf numFmtId="0" fontId="0" fillId="2" borderId="38" xfId="0" applyFill="1" applyBorder="1"/>
    <xf numFmtId="9" fontId="0" fillId="2" borderId="24" xfId="1" applyFont="1" applyFill="1" applyBorder="1"/>
    <xf numFmtId="2" fontId="0" fillId="2" borderId="12" xfId="0" applyNumberFormat="1" applyFill="1" applyBorder="1"/>
    <xf numFmtId="2" fontId="0" fillId="2" borderId="39" xfId="0" applyNumberFormat="1" applyFill="1" applyBorder="1"/>
    <xf numFmtId="167" fontId="0" fillId="2" borderId="39" xfId="0" applyNumberFormat="1" applyFill="1" applyBorder="1"/>
    <xf numFmtId="1" fontId="0" fillId="2" borderId="3" xfId="0" applyNumberFormat="1" applyFill="1" applyBorder="1"/>
    <xf numFmtId="1" fontId="0" fillId="2" borderId="0" xfId="0" applyNumberFormat="1" applyFill="1"/>
    <xf numFmtId="1" fontId="0" fillId="2" borderId="8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34" xfId="0" applyFill="1" applyBorder="1"/>
    <xf numFmtId="1" fontId="0" fillId="2" borderId="11" xfId="0" applyNumberFormat="1" applyFill="1" applyBorder="1"/>
    <xf numFmtId="0" fontId="0" fillId="2" borderId="35" xfId="0" applyFill="1" applyBorder="1"/>
    <xf numFmtId="1" fontId="0" fillId="2" borderId="36" xfId="0" applyNumberFormat="1" applyFill="1" applyBorder="1"/>
    <xf numFmtId="0" fontId="5" fillId="3" borderId="16" xfId="0" applyFont="1" applyFill="1" applyBorder="1"/>
    <xf numFmtId="0" fontId="0" fillId="3" borderId="14" xfId="0" applyFill="1" applyBorder="1"/>
    <xf numFmtId="0" fontId="4" fillId="0" borderId="0" xfId="2"/>
    <xf numFmtId="0" fontId="4" fillId="2" borderId="0" xfId="2" applyFill="1"/>
    <xf numFmtId="0" fontId="4" fillId="2" borderId="0" xfId="2" applyFill="1" applyBorder="1"/>
    <xf numFmtId="4" fontId="0" fillId="3" borderId="1" xfId="0" applyNumberFormat="1" applyFill="1" applyBorder="1"/>
    <xf numFmtId="4" fontId="0" fillId="3" borderId="9" xfId="0" applyNumberFormat="1" applyFill="1" applyBorder="1" applyAlignment="1">
      <alignment horizontal="center"/>
    </xf>
    <xf numFmtId="4" fontId="0" fillId="0" borderId="9" xfId="0" applyNumberFormat="1" applyBorder="1"/>
    <xf numFmtId="4" fontId="0" fillId="3" borderId="10" xfId="0" applyNumberFormat="1" applyFill="1" applyBorder="1"/>
    <xf numFmtId="4" fontId="0" fillId="0" borderId="10" xfId="0" applyNumberFormat="1" applyBorder="1"/>
    <xf numFmtId="49" fontId="0" fillId="3" borderId="6" xfId="0" quotePrefix="1" applyNumberFormat="1" applyFill="1" applyBorder="1"/>
    <xf numFmtId="49" fontId="0" fillId="3" borderId="7" xfId="0" quotePrefix="1" applyNumberFormat="1" applyFill="1" applyBorder="1"/>
    <xf numFmtId="164" fontId="0" fillId="2" borderId="4" xfId="0" applyNumberFormat="1" applyFill="1" applyBorder="1"/>
    <xf numFmtId="164" fontId="0" fillId="2" borderId="13" xfId="0" applyNumberFormat="1" applyFill="1" applyBorder="1" applyAlignment="1">
      <alignment horizontal="right" vertical="top"/>
    </xf>
    <xf numFmtId="164" fontId="0" fillId="2" borderId="6" xfId="0" applyNumberFormat="1" applyFill="1" applyBorder="1"/>
    <xf numFmtId="49" fontId="0" fillId="3" borderId="5" xfId="0" quotePrefix="1" applyNumberFormat="1" applyFill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2" borderId="29" xfId="0" applyNumberFormat="1" applyFill="1" applyBorder="1"/>
    <xf numFmtId="170" fontId="0" fillId="2" borderId="13" xfId="0" applyNumberFormat="1" applyFill="1" applyBorder="1" applyAlignment="1">
      <alignment horizontal="right"/>
    </xf>
    <xf numFmtId="0" fontId="12" fillId="8" borderId="29" xfId="0" applyFont="1" applyFill="1" applyBorder="1"/>
    <xf numFmtId="0" fontId="12" fillId="8" borderId="0" xfId="0" applyFont="1" applyFill="1"/>
    <xf numFmtId="10" fontId="12" fillId="8" borderId="13" xfId="0" applyNumberFormat="1" applyFont="1" applyFill="1" applyBorder="1"/>
    <xf numFmtId="170" fontId="12" fillId="8" borderId="0" xfId="0" applyNumberFormat="1" applyFont="1" applyFill="1"/>
    <xf numFmtId="170" fontId="12" fillId="2" borderId="0" xfId="0" applyNumberFormat="1" applyFont="1" applyFill="1" applyAlignment="1">
      <alignment horizontal="right"/>
    </xf>
    <xf numFmtId="170" fontId="12" fillId="2" borderId="0" xfId="0" applyNumberFormat="1" applyFont="1" applyFill="1"/>
    <xf numFmtId="0" fontId="15" fillId="9" borderId="2" xfId="0" applyFont="1" applyFill="1" applyBorder="1"/>
    <xf numFmtId="0" fontId="15" fillId="9" borderId="3" xfId="0" applyFont="1" applyFill="1" applyBorder="1"/>
    <xf numFmtId="0" fontId="15" fillId="9" borderId="4" xfId="0" applyFont="1" applyFill="1" applyBorder="1"/>
    <xf numFmtId="0" fontId="15" fillId="9" borderId="6" xfId="0" applyFont="1" applyFill="1" applyBorder="1"/>
    <xf numFmtId="0" fontId="15" fillId="9" borderId="7" xfId="0" applyFont="1" applyFill="1" applyBorder="1"/>
    <xf numFmtId="0" fontId="12" fillId="2" borderId="2" xfId="0" applyFont="1" applyFill="1" applyBorder="1"/>
    <xf numFmtId="170" fontId="12" fillId="2" borderId="3" xfId="0" applyNumberFormat="1" applyFont="1" applyFill="1" applyBorder="1" applyAlignment="1">
      <alignment horizontal="right"/>
    </xf>
    <xf numFmtId="10" fontId="12" fillId="2" borderId="4" xfId="0" applyNumberFormat="1" applyFont="1" applyFill="1" applyBorder="1"/>
    <xf numFmtId="0" fontId="12" fillId="2" borderId="29" xfId="0" applyFont="1" applyFill="1" applyBorder="1"/>
    <xf numFmtId="10" fontId="12" fillId="2" borderId="13" xfId="0" applyNumberFormat="1" applyFont="1" applyFill="1" applyBorder="1"/>
    <xf numFmtId="49" fontId="12" fillId="6" borderId="25" xfId="0" applyNumberFormat="1" applyFont="1" applyFill="1" applyBorder="1"/>
    <xf numFmtId="170" fontId="12" fillId="3" borderId="26" xfId="0" applyNumberFormat="1" applyFont="1" applyFill="1" applyBorder="1"/>
    <xf numFmtId="10" fontId="12" fillId="3" borderId="28" xfId="0" applyNumberFormat="1" applyFont="1" applyFill="1" applyBorder="1"/>
    <xf numFmtId="0" fontId="0" fillId="3" borderId="16" xfId="0" applyFill="1" applyBorder="1"/>
    <xf numFmtId="0" fontId="0" fillId="3" borderId="25" xfId="0" applyFill="1" applyBorder="1"/>
    <xf numFmtId="0" fontId="0" fillId="3" borderId="26" xfId="0" applyFill="1" applyBorder="1"/>
    <xf numFmtId="9" fontId="0" fillId="3" borderId="28" xfId="1" applyFont="1" applyFill="1" applyBorder="1"/>
    <xf numFmtId="1" fontId="0" fillId="2" borderId="13" xfId="0" applyNumberFormat="1" applyFill="1" applyBorder="1"/>
    <xf numFmtId="9" fontId="0" fillId="3" borderId="0" xfId="1" applyFont="1" applyFill="1" applyBorder="1"/>
    <xf numFmtId="9" fontId="0" fillId="3" borderId="13" xfId="1" applyFont="1" applyFill="1" applyBorder="1"/>
    <xf numFmtId="9" fontId="0" fillId="3" borderId="6" xfId="1" applyFont="1" applyFill="1" applyBorder="1"/>
    <xf numFmtId="9" fontId="0" fillId="3" borderId="7" xfId="1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20" xfId="0" applyFill="1" applyBorder="1"/>
    <xf numFmtId="1" fontId="0" fillId="2" borderId="12" xfId="0" applyNumberFormat="1" applyFill="1" applyBorder="1"/>
    <xf numFmtId="1" fontId="0" fillId="2" borderId="39" xfId="0" applyNumberFormat="1" applyFill="1" applyBorder="1"/>
    <xf numFmtId="9" fontId="0" fillId="2" borderId="11" xfId="1" applyFont="1" applyFill="1" applyBorder="1"/>
    <xf numFmtId="9" fontId="0" fillId="2" borderId="12" xfId="1" applyFont="1" applyFill="1" applyBorder="1"/>
    <xf numFmtId="9" fontId="0" fillId="2" borderId="36" xfId="1" applyFont="1" applyFill="1" applyBorder="1"/>
    <xf numFmtId="9" fontId="0" fillId="2" borderId="39" xfId="1" applyFont="1" applyFill="1" applyBorder="1"/>
    <xf numFmtId="0" fontId="5" fillId="3" borderId="5" xfId="0" applyFont="1" applyFill="1" applyBorder="1"/>
    <xf numFmtId="0" fontId="18" fillId="9" borderId="5" xfId="0" applyFont="1" applyFill="1" applyBorder="1"/>
    <xf numFmtId="164" fontId="0" fillId="2" borderId="2" xfId="0" applyNumberFormat="1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8" xfId="0" applyFill="1" applyBorder="1"/>
    <xf numFmtId="168" fontId="0" fillId="2" borderId="4" xfId="0" applyNumberFormat="1" applyFill="1" applyBorder="1"/>
    <xf numFmtId="168" fontId="0" fillId="2" borderId="13" xfId="0" applyNumberFormat="1" applyFill="1" applyBorder="1"/>
    <xf numFmtId="2" fontId="0" fillId="2" borderId="3" xfId="0" applyNumberFormat="1" applyFill="1" applyBorder="1"/>
    <xf numFmtId="2" fontId="0" fillId="2" borderId="26" xfId="0" applyNumberFormat="1" applyFill="1" applyBorder="1"/>
    <xf numFmtId="2" fontId="0" fillId="2" borderId="28" xfId="0" applyNumberFormat="1" applyFill="1" applyBorder="1"/>
    <xf numFmtId="164" fontId="0" fillId="2" borderId="26" xfId="0" applyNumberFormat="1" applyFill="1" applyBorder="1"/>
    <xf numFmtId="164" fontId="0" fillId="2" borderId="28" xfId="0" applyNumberFormat="1" applyFill="1" applyBorder="1"/>
    <xf numFmtId="168" fontId="0" fillId="2" borderId="7" xfId="0" applyNumberFormat="1" applyFill="1" applyBorder="1"/>
    <xf numFmtId="0" fontId="0" fillId="2" borderId="32" xfId="0" applyFill="1" applyBorder="1"/>
    <xf numFmtId="164" fontId="0" fillId="2" borderId="33" xfId="0" applyNumberFormat="1" applyFill="1" applyBorder="1"/>
    <xf numFmtId="164" fontId="0" fillId="2" borderId="24" xfId="0" applyNumberFormat="1" applyFill="1" applyBorder="1"/>
    <xf numFmtId="0" fontId="0" fillId="2" borderId="33" xfId="0" applyFill="1" applyBorder="1"/>
    <xf numFmtId="0" fontId="0" fillId="2" borderId="24" xfId="0" applyFill="1" applyBorder="1"/>
    <xf numFmtId="2" fontId="0" fillId="2" borderId="33" xfId="0" applyNumberFormat="1" applyFill="1" applyBorder="1"/>
    <xf numFmtId="2" fontId="0" fillId="2" borderId="24" xfId="0" applyNumberFormat="1" applyFill="1" applyBorder="1"/>
    <xf numFmtId="2" fontId="0" fillId="3" borderId="3" xfId="0" applyNumberFormat="1" applyFill="1" applyBorder="1"/>
    <xf numFmtId="2" fontId="0" fillId="3" borderId="4" xfId="0" applyNumberFormat="1" applyFill="1" applyBorder="1"/>
    <xf numFmtId="164" fontId="0" fillId="3" borderId="3" xfId="0" applyNumberFormat="1" applyFill="1" applyBorder="1"/>
    <xf numFmtId="164" fontId="0" fillId="3" borderId="4" xfId="0" applyNumberFormat="1" applyFill="1" applyBorder="1"/>
    <xf numFmtId="1" fontId="0" fillId="3" borderId="3" xfId="0" applyNumberFormat="1" applyFill="1" applyBorder="1"/>
    <xf numFmtId="1" fontId="0" fillId="3" borderId="4" xfId="0" applyNumberFormat="1" applyFill="1" applyBorder="1"/>
    <xf numFmtId="1" fontId="0" fillId="3" borderId="6" xfId="0" applyNumberFormat="1" applyFill="1" applyBorder="1"/>
    <xf numFmtId="1" fontId="0" fillId="3" borderId="7" xfId="0" applyNumberFormat="1" applyFill="1" applyBorder="1"/>
    <xf numFmtId="1" fontId="0" fillId="2" borderId="7" xfId="0" applyNumberFormat="1" applyFill="1" applyBorder="1"/>
    <xf numFmtId="4" fontId="0" fillId="2" borderId="0" xfId="3" applyNumberFormat="1" applyFont="1" applyFill="1" applyBorder="1"/>
    <xf numFmtId="4" fontId="0" fillId="2" borderId="13" xfId="0" applyNumberFormat="1" applyFill="1" applyBorder="1"/>
    <xf numFmtId="4" fontId="11" fillId="5" borderId="13" xfId="3" applyNumberFormat="1" applyFont="1" applyFill="1" applyBorder="1" applyAlignment="1">
      <alignment horizontal="right"/>
    </xf>
    <xf numFmtId="4" fontId="0" fillId="2" borderId="6" xfId="3" applyNumberFormat="1" applyFont="1" applyFill="1" applyBorder="1"/>
    <xf numFmtId="4" fontId="0" fillId="2" borderId="7" xfId="3" applyNumberFormat="1" applyFont="1" applyFill="1" applyBorder="1"/>
    <xf numFmtId="0" fontId="6" fillId="2" borderId="0" xfId="0" applyFont="1" applyFill="1"/>
    <xf numFmtId="0" fontId="9" fillId="3" borderId="2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9" fillId="3" borderId="7" xfId="0" applyFont="1" applyFill="1" applyBorder="1"/>
    <xf numFmtId="0" fontId="6" fillId="2" borderId="2" xfId="0" applyFont="1" applyFill="1" applyBorder="1"/>
    <xf numFmtId="0" fontId="6" fillId="2" borderId="4" xfId="0" applyFont="1" applyFill="1" applyBorder="1"/>
    <xf numFmtId="0" fontId="6" fillId="2" borderId="29" xfId="0" applyFont="1" applyFill="1" applyBorder="1"/>
    <xf numFmtId="0" fontId="6" fillId="2" borderId="13" xfId="0" applyFont="1" applyFill="1" applyBorder="1"/>
    <xf numFmtId="0" fontId="6" fillId="2" borderId="5" xfId="0" applyFont="1" applyFill="1" applyBorder="1"/>
    <xf numFmtId="0" fontId="6" fillId="2" borderId="7" xfId="0" applyFont="1" applyFill="1" applyBorder="1"/>
    <xf numFmtId="0" fontId="4" fillId="7" borderId="0" xfId="2" applyFill="1"/>
    <xf numFmtId="1" fontId="0" fillId="2" borderId="37" xfId="0" applyNumberFormat="1" applyFill="1" applyBorder="1"/>
    <xf numFmtId="1" fontId="0" fillId="2" borderId="38" xfId="0" applyNumberFormat="1" applyFill="1" applyBorder="1"/>
    <xf numFmtId="2" fontId="0" fillId="3" borderId="14" xfId="0" applyNumberFormat="1" applyFill="1" applyBorder="1"/>
    <xf numFmtId="2" fontId="0" fillId="3" borderId="15" xfId="0" applyNumberFormat="1" applyFill="1" applyBorder="1"/>
    <xf numFmtId="0" fontId="16" fillId="0" borderId="0" xfId="0" applyFont="1"/>
    <xf numFmtId="0" fontId="16" fillId="6" borderId="3" xfId="0" applyFont="1" applyFill="1" applyBorder="1"/>
    <xf numFmtId="0" fontId="16" fillId="6" borderId="4" xfId="0" applyFont="1" applyFill="1" applyBorder="1"/>
    <xf numFmtId="0" fontId="16" fillId="6" borderId="6" xfId="0" applyFont="1" applyFill="1" applyBorder="1"/>
    <xf numFmtId="0" fontId="16" fillId="6" borderId="7" xfId="0" applyFont="1" applyFill="1" applyBorder="1"/>
    <xf numFmtId="0" fontId="16" fillId="6" borderId="2" xfId="0" applyFont="1" applyFill="1" applyBorder="1" applyAlignment="1">
      <alignment horizontal="left"/>
    </xf>
    <xf numFmtId="0" fontId="16" fillId="6" borderId="5" xfId="0" applyFont="1" applyFill="1" applyBorder="1" applyAlignment="1">
      <alignment horizontal="left" indent="1"/>
    </xf>
    <xf numFmtId="0" fontId="16" fillId="2" borderId="29" xfId="0" applyFont="1" applyFill="1" applyBorder="1"/>
    <xf numFmtId="0" fontId="19" fillId="2" borderId="0" xfId="0" applyFont="1" applyFill="1" applyAlignment="1">
      <alignment horizontal="right"/>
    </xf>
    <xf numFmtId="0" fontId="16" fillId="2" borderId="13" xfId="0" applyFont="1" applyFill="1" applyBorder="1"/>
    <xf numFmtId="0" fontId="19" fillId="2" borderId="13" xfId="0" applyFont="1" applyFill="1" applyBorder="1" applyAlignment="1">
      <alignment horizontal="right"/>
    </xf>
    <xf numFmtId="0" fontId="19" fillId="2" borderId="29" xfId="0" applyFont="1" applyFill="1" applyBorder="1" applyAlignment="1">
      <alignment horizontal="right"/>
    </xf>
    <xf numFmtId="0" fontId="19" fillId="2" borderId="5" xfId="0" applyFont="1" applyFill="1" applyBorder="1" applyAlignment="1">
      <alignment horizontal="right"/>
    </xf>
    <xf numFmtId="0" fontId="19" fillId="2" borderId="6" xfId="0" applyFont="1" applyFill="1" applyBorder="1" applyAlignment="1">
      <alignment horizontal="right"/>
    </xf>
    <xf numFmtId="0" fontId="16" fillId="2" borderId="6" xfId="0" applyFont="1" applyFill="1" applyBorder="1"/>
    <xf numFmtId="0" fontId="19" fillId="2" borderId="7" xfId="0" applyFont="1" applyFill="1" applyBorder="1" applyAlignment="1">
      <alignment horizontal="right"/>
    </xf>
    <xf numFmtId="0" fontId="19" fillId="2" borderId="2" xfId="0" applyFont="1" applyFill="1" applyBorder="1" applyAlignment="1">
      <alignment horizontal="right"/>
    </xf>
    <xf numFmtId="0" fontId="19" fillId="2" borderId="3" xfId="0" applyFont="1" applyFill="1" applyBorder="1" applyAlignment="1">
      <alignment horizontal="right"/>
    </xf>
    <xf numFmtId="0" fontId="16" fillId="2" borderId="3" xfId="0" applyFont="1" applyFill="1" applyBorder="1"/>
    <xf numFmtId="0" fontId="16" fillId="2" borderId="4" xfId="0" applyFont="1" applyFill="1" applyBorder="1"/>
    <xf numFmtId="0" fontId="16" fillId="2" borderId="5" xfId="0" applyFont="1" applyFill="1" applyBorder="1"/>
    <xf numFmtId="0" fontId="16" fillId="2" borderId="7" xfId="0" applyFont="1" applyFill="1" applyBorder="1"/>
    <xf numFmtId="0" fontId="16" fillId="3" borderId="2" xfId="0" applyFont="1" applyFill="1" applyBorder="1"/>
    <xf numFmtId="0" fontId="16" fillId="3" borderId="3" xfId="0" applyFont="1" applyFill="1" applyBorder="1"/>
    <xf numFmtId="0" fontId="16" fillId="3" borderId="4" xfId="0" applyFont="1" applyFill="1" applyBorder="1"/>
    <xf numFmtId="0" fontId="16" fillId="3" borderId="5" xfId="0" applyFont="1" applyFill="1" applyBorder="1"/>
    <xf numFmtId="0" fontId="16" fillId="3" borderId="6" xfId="0" applyFont="1" applyFill="1" applyBorder="1"/>
    <xf numFmtId="0" fontId="16" fillId="3" borderId="7" xfId="0" applyFont="1" applyFill="1" applyBorder="1"/>
    <xf numFmtId="0" fontId="4" fillId="3" borderId="0" xfId="2" applyFill="1" applyBorder="1"/>
    <xf numFmtId="0" fontId="4" fillId="0" borderId="0" xfId="2" applyBorder="1"/>
    <xf numFmtId="0" fontId="5" fillId="4" borderId="8" xfId="0" applyFont="1" applyFill="1" applyBorder="1"/>
    <xf numFmtId="0" fontId="19" fillId="2" borderId="0" xfId="0" applyFont="1" applyFill="1" applyAlignment="1">
      <alignment horizontal="left" wrapText="1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5" fillId="3" borderId="9" xfId="0" applyFont="1" applyFill="1" applyBorder="1"/>
    <xf numFmtId="0" fontId="5" fillId="3" borderId="29" xfId="0" applyFont="1" applyFill="1" applyBorder="1"/>
    <xf numFmtId="0" fontId="21" fillId="0" borderId="0" xfId="0" applyFont="1"/>
    <xf numFmtId="0" fontId="8" fillId="0" borderId="0" xfId="0" applyFont="1"/>
    <xf numFmtId="0" fontId="1" fillId="2" borderId="2" xfId="2" applyFont="1" applyFill="1" applyBorder="1"/>
    <xf numFmtId="0" fontId="1" fillId="2" borderId="29" xfId="2" applyFont="1" applyFill="1" applyBorder="1"/>
    <xf numFmtId="0" fontId="1" fillId="2" borderId="5" xfId="2" applyFont="1" applyFill="1" applyBorder="1"/>
    <xf numFmtId="0" fontId="5" fillId="2" borderId="4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" fontId="0" fillId="2" borderId="4" xfId="0" applyNumberFormat="1" applyFill="1" applyBorder="1"/>
    <xf numFmtId="1" fontId="0" fillId="2" borderId="28" xfId="0" applyNumberFormat="1" applyFill="1" applyBorder="1"/>
    <xf numFmtId="164" fontId="0" fillId="3" borderId="0" xfId="0" applyNumberFormat="1" applyFill="1"/>
    <xf numFmtId="164" fontId="0" fillId="3" borderId="13" xfId="0" applyNumberFormat="1" applyFill="1" applyBorder="1"/>
    <xf numFmtId="0" fontId="0" fillId="3" borderId="40" xfId="0" applyFill="1" applyBorder="1"/>
    <xf numFmtId="0" fontId="0" fillId="3" borderId="41" xfId="0" applyFill="1" applyBorder="1"/>
    <xf numFmtId="0" fontId="0" fillId="3" borderId="42" xfId="0" applyFill="1" applyBorder="1"/>
    <xf numFmtId="0" fontId="5" fillId="3" borderId="43" xfId="0" applyFont="1" applyFill="1" applyBorder="1"/>
    <xf numFmtId="0" fontId="0" fillId="3" borderId="44" xfId="0" applyFill="1" applyBorder="1"/>
    <xf numFmtId="0" fontId="0" fillId="3" borderId="45" xfId="0" applyFill="1" applyBorder="1"/>
    <xf numFmtId="0" fontId="0" fillId="3" borderId="46" xfId="0" applyFill="1" applyBorder="1"/>
    <xf numFmtId="0" fontId="0" fillId="2" borderId="43" xfId="0" applyFill="1" applyBorder="1"/>
    <xf numFmtId="2" fontId="0" fillId="2" borderId="44" xfId="0" applyNumberFormat="1" applyFill="1" applyBorder="1"/>
    <xf numFmtId="0" fontId="0" fillId="2" borderId="47" xfId="0" applyFill="1" applyBorder="1"/>
    <xf numFmtId="2" fontId="0" fillId="2" borderId="48" xfId="0" applyNumberFormat="1" applyFill="1" applyBorder="1"/>
    <xf numFmtId="2" fontId="0" fillId="2" borderId="49" xfId="0" applyNumberFormat="1" applyFill="1" applyBorder="1"/>
    <xf numFmtId="0" fontId="0" fillId="2" borderId="48" xfId="0" applyFill="1" applyBorder="1"/>
    <xf numFmtId="1" fontId="0" fillId="2" borderId="48" xfId="0" applyNumberFormat="1" applyFill="1" applyBorder="1"/>
    <xf numFmtId="0" fontId="16" fillId="7" borderId="50" xfId="0" applyFon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6">
    <cellStyle name="Comma" xfId="3" builtinId="3"/>
    <cellStyle name="Hyperlink" xfId="2" builtinId="8"/>
    <cellStyle name="Normal" xfId="0" builtinId="0"/>
    <cellStyle name="Normal 4" xfId="4" xr:uid="{B8A677D7-34F4-4848-A2C7-CF9CFE457AB1}"/>
    <cellStyle name="Normal 4 2" xfId="5" xr:uid="{DC01412B-3914-B445-85A7-AD5D6DA303BC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n Black" id="{459D263C-5842-CA4D-86EE-F38AC5169F5B}" userId="S::jen.black@fuelsindustryuk.org::4c409e3b-595a-4117-bc58-9df01ccc8e4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4-05-29T12:57:31.27" personId="{459D263C-5842-CA4D-86EE-F38AC5169F5B}" id="{FF9AEA02-C456-1E4D-BE6B-FB0DA5DF8468}">
    <text>“Refining Marker Margin”</text>
  </threadedComment>
  <threadedComment ref="B11" dT="2024-05-29T12:57:45.93" personId="{459D263C-5842-CA4D-86EE-F38AC5169F5B}" id="{7C903FFB-0D08-9C43-89D3-0E78F2FC832A}">
    <text>VCM or ERMI</text>
  </threadedComment>
  <threadedComment ref="B12" dT="2024-05-29T12:58:08.19" personId="{459D263C-5842-CA4D-86EE-F38AC5169F5B}" id="{341A5AAA-E740-C943-8072-7E4679DD42F7}">
    <text>“Realised Refining Margins”</text>
  </threadedComment>
  <threadedComment ref="B13" dT="2024-05-29T12:58:23.57" personId="{459D263C-5842-CA4D-86EE-F38AC5169F5B}" id="{8E93CB7A-CBFB-6A44-9548-FB55906968AC}">
    <text>“Indicative Refining Margin”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statistics/dukes-foreign-trade-statistics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statistics/petroleum-chapter-3-digest-of-united-kingdom-energy-statistics-dukes" TargetMode="External"/><Relationship Id="rId3" Type="http://schemas.openxmlformats.org/officeDocument/2006/relationships/hyperlink" Target="https://reports.shell.com/annual-report/2023/strategic-report/market-overview.html?tabc=1e8" TargetMode="External"/><Relationship Id="rId7" Type="http://schemas.openxmlformats.org/officeDocument/2006/relationships/hyperlink" Target="https://www.gov.uk/government/statistics/electricity-chapter-5-digest-of-united-kingdom-energy-statistics-dukes" TargetMode="External"/><Relationship Id="rId2" Type="http://schemas.openxmlformats.org/officeDocument/2006/relationships/hyperlink" Target="https://www.bp.com/en/global/corporate/investors/results-and-presentations/financial-disclosure-framework.html" TargetMode="External"/><Relationship Id="rId1" Type="http://schemas.openxmlformats.org/officeDocument/2006/relationships/hyperlink" Target="https://www.total.com/investors/results-and-outlook/main-indicators-historical-information" TargetMode="External"/><Relationship Id="rId6" Type="http://schemas.openxmlformats.org/officeDocument/2006/relationships/hyperlink" Target="https://www.gov.uk/government/statistics/natural-gas-chapter-4-digest-of-united-kingdom-energy-statistics-dukes" TargetMode="External"/><Relationship Id="rId11" Type="http://schemas.microsoft.com/office/2017/10/relationships/threadedComment" Target="../threadedComments/threadedComment1.xml"/><Relationship Id="rId5" Type="http://schemas.openxmlformats.org/officeDocument/2006/relationships/hyperlink" Target="https://www.gov.uk/government/statistics/oil-and-oil-products-section-3-energy-trends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investor.phillips66.com/financial-information/" TargetMode="External"/><Relationship Id="rId9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statistics/oil-and-oil-products-section-3-energy-trends" TargetMode="External"/><Relationship Id="rId3" Type="http://schemas.openxmlformats.org/officeDocument/2006/relationships/hyperlink" Target="https://www.gov.uk/government/statistics/oil-and-oil-products-section-3-energy-trends" TargetMode="External"/><Relationship Id="rId7" Type="http://schemas.openxmlformats.org/officeDocument/2006/relationships/hyperlink" Target="https://www.gov.uk/government/statistics/oil-and-oil-products-section-3-energy-trends" TargetMode="External"/><Relationship Id="rId2" Type="http://schemas.openxmlformats.org/officeDocument/2006/relationships/hyperlink" Target="https://www.gov.uk/government/statistics/oil-and-oil-products-section-3-energy-trends" TargetMode="External"/><Relationship Id="rId1" Type="http://schemas.openxmlformats.org/officeDocument/2006/relationships/hyperlink" Target="https://www.gov.uk/government/statistics/petroleum-chapter-3-digest-of-united-kingdom-energy-statistics-dukes" TargetMode="External"/><Relationship Id="rId6" Type="http://schemas.openxmlformats.org/officeDocument/2006/relationships/hyperlink" Target="https://www.gov.uk/government/statistics/petroleum-chapter-3-digest-of-united-kingdom-energy-statistics-dukes" TargetMode="External"/><Relationship Id="rId5" Type="http://schemas.openxmlformats.org/officeDocument/2006/relationships/hyperlink" Target="https://www.gov.uk/government/statistics/petroleum-chapter-3-digest-of-united-kingdom-energy-statistics-dukes" TargetMode="External"/><Relationship Id="rId4" Type="http://schemas.openxmlformats.org/officeDocument/2006/relationships/hyperlink" Target="https://www.gov.uk/government/statistics/oil-and-oil-products-section-3-energy-trends" TargetMode="External"/><Relationship Id="rId9" Type="http://schemas.openxmlformats.org/officeDocument/2006/relationships/hyperlink" Target="https://www.gov.uk/government/statistics/oil-and-oil-products-section-3-energy-trends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ia.gov/dnav/pet/PET_PRI_SPT_S1_M.htm" TargetMode="External"/><Relationship Id="rId13" Type="http://schemas.openxmlformats.org/officeDocument/2006/relationships/hyperlink" Target="https://forecourttrader.co.uk/news/fuel-market-review?adredir=1" TargetMode="External"/><Relationship Id="rId3" Type="http://schemas.openxmlformats.org/officeDocument/2006/relationships/hyperlink" Target="https://www.skatteetaten.no/en/rates/mineral-product-tax/?year=2021" TargetMode="External"/><Relationship Id="rId7" Type="http://schemas.openxmlformats.org/officeDocument/2006/relationships/hyperlink" Target="https://www.bankofengland.co.uk/boeapps/database/fromshowcolumns.asp?Travel=NIxAZxRSxSUx&amp;FromSeries=1&amp;ToSeries=50&amp;DAT=RNG&amp;FD=1&amp;FM=Jan&amp;FY=2009&amp;TD=31&amp;TM=Dec&amp;TY=2019&amp;FNY=&amp;CSVF=TT&amp;html.x=97&amp;html.y=37&amp;C=ECW&amp;Filter=N" TargetMode="External"/><Relationship Id="rId12" Type="http://schemas.openxmlformats.org/officeDocument/2006/relationships/hyperlink" Target="https://forecourttrader.co.uk/news/fuel-market-review?adredir=1" TargetMode="External"/><Relationship Id="rId2" Type="http://schemas.openxmlformats.org/officeDocument/2006/relationships/hyperlink" Target="https://energy.ec.europa.eu/data-and-analysis/weekly-oil-bulletin_en" TargetMode="External"/><Relationship Id="rId1" Type="http://schemas.openxmlformats.org/officeDocument/2006/relationships/hyperlink" Target="https://www.ssb.no/en/statbank/list/petroleumsalg/" TargetMode="External"/><Relationship Id="rId6" Type="http://schemas.openxmlformats.org/officeDocument/2006/relationships/hyperlink" Target="https://www.ecb.europa.eu/stats/policy_and_exchange_rates/euro_reference_exchange_rates/html/index.en.html" TargetMode="External"/><Relationship Id="rId11" Type="http://schemas.openxmlformats.org/officeDocument/2006/relationships/hyperlink" Target="https://www.gov.uk/government/statistics/weekly-road-fuel-prices" TargetMode="External"/><Relationship Id="rId5" Type="http://schemas.openxmlformats.org/officeDocument/2006/relationships/hyperlink" Target="https://www.eia.gov/tools/faqs/faq.php?id=10&amp;t=10" TargetMode="External"/><Relationship Id="rId10" Type="http://schemas.openxmlformats.org/officeDocument/2006/relationships/hyperlink" Target="https://www.gov.uk/government/statistics/weekly-road-fuel-prices" TargetMode="External"/><Relationship Id="rId4" Type="http://schemas.openxmlformats.org/officeDocument/2006/relationships/hyperlink" Target="https://www.eia.gov/dnav/pet/pet_pri_gnd_dcus_nus_w.htm" TargetMode="External"/><Relationship Id="rId9" Type="http://schemas.openxmlformats.org/officeDocument/2006/relationships/hyperlink" Target="https://www.gov.uk/government/statistics/weekly-road-fuel-prices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statistics/energy-chapter-1-digest-of-united-kingdom-energy-statistics-dukes" TargetMode="External"/><Relationship Id="rId13" Type="http://schemas.openxmlformats.org/officeDocument/2006/relationships/hyperlink" Target="https://theicct.org/wp-content/uploads/2023/11/ID-37-%E2%80%93-SAF-Grand-Challenge-white-paper-letter-40036-v3.pdf" TargetMode="External"/><Relationship Id="rId3" Type="http://schemas.openxmlformats.org/officeDocument/2006/relationships/hyperlink" Target="https://www.gov.uk/government/collections/renewable-fuel-statistics" TargetMode="External"/><Relationship Id="rId7" Type="http://schemas.openxmlformats.org/officeDocument/2006/relationships/hyperlink" Target="https://www.gov.uk/government/collections/renewable-fuel-statistics" TargetMode="External"/><Relationship Id="rId12" Type="http://schemas.openxmlformats.org/officeDocument/2006/relationships/hyperlink" Target="https://www.gov.uk/government/statistics/renewable-fuel-statistics-2023-fourth-provisional-release" TargetMode="External"/><Relationship Id="rId2" Type="http://schemas.openxmlformats.org/officeDocument/2006/relationships/hyperlink" Target="https://www.gov.uk/government/collections/renewable-fuel-statistics" TargetMode="External"/><Relationship Id="rId1" Type="http://schemas.openxmlformats.org/officeDocument/2006/relationships/hyperlink" Target="https://www.gov.uk/government/collections/renewable-fuel-statistics" TargetMode="External"/><Relationship Id="rId6" Type="http://schemas.openxmlformats.org/officeDocument/2006/relationships/hyperlink" Target="https://www.gov.uk/government/collections/renewable-fuel-statistics" TargetMode="External"/><Relationship Id="rId11" Type="http://schemas.openxmlformats.org/officeDocument/2006/relationships/hyperlink" Target="https://www.gov.uk/government/consultations/pathway-to-net-zero-aviation-developing-the-uk-sustainable-aviation-fuel-mandate" TargetMode="External"/><Relationship Id="rId5" Type="http://schemas.openxmlformats.org/officeDocument/2006/relationships/hyperlink" Target="https://www.gov.uk/government/collections/renewable-fuel-statistics" TargetMode="External"/><Relationship Id="rId10" Type="http://schemas.openxmlformats.org/officeDocument/2006/relationships/hyperlink" Target="https://www.gov.uk/government/statistics/renewable-fuel-statistics-2023-fourth-provisional-release" TargetMode="External"/><Relationship Id="rId4" Type="http://schemas.openxmlformats.org/officeDocument/2006/relationships/hyperlink" Target="https://www.gov.uk/government/collections/renewable-fuel-statistics" TargetMode="External"/><Relationship Id="rId9" Type="http://schemas.openxmlformats.org/officeDocument/2006/relationships/hyperlink" Target="https://www.gov.uk/government/consultations/pathway-to-net-zero-aviation-developing-the-uk-sustainable-aviation-fuel-mandate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statistical-data-sets/env01-emissions-of-air-pollutants" TargetMode="External"/><Relationship Id="rId13" Type="http://schemas.openxmlformats.org/officeDocument/2006/relationships/hyperlink" Target="https://www.gov.uk/government/statistical-data-sets/env01-emissions-of-air-pollutants" TargetMode="External"/><Relationship Id="rId3" Type="http://schemas.openxmlformats.org/officeDocument/2006/relationships/hyperlink" Target="https://data.gov.uk/dataset/9568363e-57e5-4c33-9e00-31dc528fcc5a/final-uk-greenhouse-gas-emissions-national-statistics" TargetMode="External"/><Relationship Id="rId7" Type="http://schemas.openxmlformats.org/officeDocument/2006/relationships/hyperlink" Target="https://www.data.gov.uk/dataset/9568363e-57e5-4c33-9e00-31dc528fcc5a/uk-greenhouse-gas-emissions-final" TargetMode="External"/><Relationship Id="rId12" Type="http://schemas.openxmlformats.org/officeDocument/2006/relationships/hyperlink" Target="https://www.gov.uk/government/statistical-data-sets/env01-emissions-of-air-pollutants" TargetMode="External"/><Relationship Id="rId2" Type="http://schemas.openxmlformats.org/officeDocument/2006/relationships/hyperlink" Target="https://data.gov.uk/dataset/9568363e-57e5-4c33-9e00-31dc528fcc5a/final-uk-greenhouse-gas-emissions-national-statistics" TargetMode="External"/><Relationship Id="rId16" Type="http://schemas.openxmlformats.org/officeDocument/2006/relationships/hyperlink" Target="https://www.data.gov.uk/dataset/9568363e-57e5-4c33-9e00-31dc528fcc5a/uk-greenhouse-gas-emissions-final" TargetMode="External"/><Relationship Id="rId1" Type="http://schemas.openxmlformats.org/officeDocument/2006/relationships/hyperlink" Target="https://www.gov.uk/government/statistical-data-sets/env02-air-quality-statistics" TargetMode="External"/><Relationship Id="rId6" Type="http://schemas.openxmlformats.org/officeDocument/2006/relationships/hyperlink" Target="https://www.data.gov.uk/dataset/9568363e-57e5-4c33-9e00-31dc528fcc5a/uk-greenhouse-gas-emissions-final" TargetMode="External"/><Relationship Id="rId11" Type="http://schemas.openxmlformats.org/officeDocument/2006/relationships/hyperlink" Target="https://www.gov.uk/government/statistical-data-sets/env01-emissions-of-air-pollutants" TargetMode="External"/><Relationship Id="rId5" Type="http://schemas.openxmlformats.org/officeDocument/2006/relationships/hyperlink" Target="https://www.data.gov.uk/dataset/9568363e-57e5-4c33-9e00-31dc528fcc5a/uk-greenhouse-gas-emissions-final" TargetMode="External"/><Relationship Id="rId15" Type="http://schemas.openxmlformats.org/officeDocument/2006/relationships/hyperlink" Target="https://naei.beis.gov.uk/data/pivot-archive" TargetMode="External"/><Relationship Id="rId10" Type="http://schemas.openxmlformats.org/officeDocument/2006/relationships/hyperlink" Target="https://www.gov.uk/government/statistical-data-sets/env01-emissions-of-air-pollutants" TargetMode="External"/><Relationship Id="rId4" Type="http://schemas.openxmlformats.org/officeDocument/2006/relationships/hyperlink" Target="https://data.gov.uk/dataset/9568363e-57e5-4c33-9e00-31dc528fcc5a/final-uk-greenhouse-gas-emissions-national-statistics" TargetMode="External"/><Relationship Id="rId9" Type="http://schemas.openxmlformats.org/officeDocument/2006/relationships/hyperlink" Target="https://www.gov.uk/government/statistical-data-sets/env01-emissions-of-air-pollutants" TargetMode="External"/><Relationship Id="rId14" Type="http://schemas.openxmlformats.org/officeDocument/2006/relationships/hyperlink" Target="https://naei.beis.gov.uk/data/pivot-archive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assets.publishing.service.gov.uk/media/66437bbaae748c43d3793ae2/veh1153.ods" TargetMode="External"/><Relationship Id="rId2" Type="http://schemas.openxmlformats.org/officeDocument/2006/relationships/hyperlink" Target="https://www.gov.uk/government/statistical-data-sets/vehicle-licensing-statistics-data-tables" TargetMode="External"/><Relationship Id="rId1" Type="http://schemas.openxmlformats.org/officeDocument/2006/relationships/hyperlink" Target="https://www.gov.uk/government/statistical-data-sets/road-traffic-statistics-tra" TargetMode="External"/><Relationship Id="rId6" Type="http://schemas.openxmlformats.org/officeDocument/2006/relationships/hyperlink" Target="https://www.zap-map.com/ev-stats/how-many-charging-points/" TargetMode="External"/><Relationship Id="rId5" Type="http://schemas.openxmlformats.org/officeDocument/2006/relationships/hyperlink" Target="https://forecourttrader.co.uk/news/fuel-market-review?adredir=1" TargetMode="External"/><Relationship Id="rId4" Type="http://schemas.openxmlformats.org/officeDocument/2006/relationships/hyperlink" Target="https://www.gov.uk/government/statistical-data-sets/vehicle-licensing-statistics-data-tab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63F3-5406-BD40-A0AC-6EA0385F2503}">
  <dimension ref="A1:AZ500"/>
  <sheetViews>
    <sheetView topLeftCell="A31" workbookViewId="0">
      <selection activeCell="F16" sqref="F16"/>
    </sheetView>
  </sheetViews>
  <sheetFormatPr baseColWidth="10" defaultColWidth="11" defaultRowHeight="16"/>
  <cols>
    <col min="2" max="2" width="36" bestFit="1" customWidth="1"/>
  </cols>
  <sheetData>
    <row r="1" spans="1:5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34">
      <c r="A4" s="1"/>
      <c r="B4" s="342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7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>
      <c r="A6" s="1"/>
      <c r="B6" s="59"/>
      <c r="C6" s="6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7" thickBot="1">
      <c r="A7" s="1"/>
      <c r="B7" s="61" t="s">
        <v>1</v>
      </c>
      <c r="C7" s="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>
      <c r="A8" s="1"/>
      <c r="B8" s="347" t="s">
        <v>2</v>
      </c>
      <c r="C8" s="350">
        <v>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>
      <c r="A9" s="1"/>
      <c r="B9" s="348" t="s">
        <v>3</v>
      </c>
      <c r="C9" s="351">
        <v>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>
      <c r="A10" s="1"/>
      <c r="B10" s="348" t="s">
        <v>4</v>
      </c>
      <c r="C10" s="351">
        <v>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>
      <c r="A11" s="1"/>
      <c r="B11" s="348" t="s">
        <v>5</v>
      </c>
      <c r="C11" s="351">
        <v>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>
      <c r="A12" s="1"/>
      <c r="B12" s="348" t="s">
        <v>6</v>
      </c>
      <c r="C12" s="351">
        <v>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>
      <c r="A13" s="1"/>
      <c r="B13" s="348" t="s">
        <v>7</v>
      </c>
      <c r="C13" s="351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>
      <c r="A14" s="1"/>
      <c r="B14" s="348" t="s">
        <v>8</v>
      </c>
      <c r="C14" s="351">
        <v>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>
      <c r="A15" s="1"/>
      <c r="B15" s="348" t="s">
        <v>9</v>
      </c>
      <c r="C15" s="351">
        <v>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>
      <c r="A16" s="1"/>
      <c r="B16" s="348" t="s">
        <v>10</v>
      </c>
      <c r="C16" s="351">
        <v>10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>
      <c r="A17" s="1"/>
      <c r="B17" s="348" t="s">
        <v>11</v>
      </c>
      <c r="C17" s="351">
        <v>11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7" thickBot="1">
      <c r="A18" s="1"/>
      <c r="B18" s="349" t="s">
        <v>12</v>
      </c>
      <c r="C18" s="352">
        <v>12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1:5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1:5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</sheetData>
  <hyperlinks>
    <hyperlink ref="B8" location="Notes!A1" display="Notes" xr:uid="{A444CA61-83C3-FD4C-BAB5-4E2163E328FD}"/>
    <hyperlink ref="B9" location="Economics!A1" display="Economics" xr:uid="{9EF04FE1-7E0D-ED49-9765-05C1C67FD351}"/>
    <hyperlink ref="B10" location="Refining!A1" display="Refining" xr:uid="{E19E86E5-5C98-D24B-BA4A-4A95B6B52374}"/>
    <hyperlink ref="B11" location="'H&amp;S'!A1" display="Health and Safety" xr:uid="{8711C93C-3277-D042-A21C-5490FB1D0208}"/>
    <hyperlink ref="B12" location="Products!A1" display="Products" xr:uid="{C8A57370-CFF9-6645-9E5F-3B4C9CFF99D5}"/>
    <hyperlink ref="B13" location="Retail!A1" display="Retail" xr:uid="{490B55A2-575B-DE45-AA52-78DB624D5E0D}"/>
    <hyperlink ref="B14" location="'Renewable Fuels'!A1" display="Renewable Fuels" xr:uid="{A2EB05F9-3561-6045-B025-234043E7DA4C}"/>
    <hyperlink ref="B15" location="Environment!A1" display="Environment" xr:uid="{088F6553-EFD2-8F4F-BA9E-D888AAD0F922}"/>
    <hyperlink ref="B16" location="Mobility!A1" display="Mobility" xr:uid="{40BA3DAC-B9E0-164F-B271-D1E26BAFDF56}"/>
    <hyperlink ref="B17" location="Glossary!A1" display="Glossary" xr:uid="{A3941B90-F788-3548-9327-74193484206F}"/>
    <hyperlink ref="B18" location="Conversions!A1" display="Conversions" xr:uid="{FEA88AD5-E2DB-414C-8B6F-96A6E4E1AFC7}"/>
    <hyperlink ref="C8" location="Notes!A1" display="Notes!A1" xr:uid="{87D23F41-F92C-3A44-A8A5-F6DFEF65988B}"/>
    <hyperlink ref="C9" location="Economics!A1" display="Economics!A1" xr:uid="{F3DDFADF-23AB-4045-81C5-539548B96AAA}"/>
    <hyperlink ref="C10" location="Economics!A1" display="Economics!A1" xr:uid="{428DEB98-A823-564F-9782-3FE3DDE64740}"/>
    <hyperlink ref="C11" location="'H&amp;S'!A1" display="'H&amp;S'!A1" xr:uid="{F99435DC-0411-CF4D-BCD8-5F222D1150C7}"/>
    <hyperlink ref="C12" location="Products!A1" display="Products!A1" xr:uid="{60F8AB9C-E42E-B64E-ACC6-062B73E22D74}"/>
    <hyperlink ref="C13" location="Retail!A1" display="Retail!A1" xr:uid="{F76BE292-C3FF-E944-B0C2-A4D9479B89C2}"/>
    <hyperlink ref="C14" location="'Renewable Fuels'!A1" display="'Renewable Fuels'!A1" xr:uid="{385237CB-98F1-5B4F-B4D7-1346DDC8D9D1}"/>
    <hyperlink ref="C15" location="Environment!A1" display="Environment!A1" xr:uid="{3D576D55-CD8B-9449-B262-32227D5B9A45}"/>
    <hyperlink ref="C16" location="Mobility!A1" display="Mobility!A1" xr:uid="{030DD410-F86C-C547-BE34-F9B6805BAAA7}"/>
    <hyperlink ref="C17" location="Glossary!A1" display="Glossary!A1" xr:uid="{9F9F638A-549B-D146-BADD-F076E71B4A79}"/>
    <hyperlink ref="C18" location="Conversions!A1" display="Conversions!A1" xr:uid="{DCFBE970-4A99-8F44-9935-5A6D4DE4A2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67D3D-AE32-9B46-BF3B-4C54F66F3002}">
  <dimension ref="A1:AZ500"/>
  <sheetViews>
    <sheetView workbookViewId="0"/>
  </sheetViews>
  <sheetFormatPr baseColWidth="10" defaultColWidth="11" defaultRowHeight="16"/>
  <sheetData>
    <row r="1" spans="1:5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>
      <c r="A4" s="1"/>
      <c r="B4" s="1" t="s">
        <v>13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>
      <c r="A5" s="1"/>
      <c r="B5" s="341">
        <v>1</v>
      </c>
      <c r="C5" s="1" t="s">
        <v>14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>
      <c r="A6" s="1"/>
      <c r="B6" s="341">
        <v>2</v>
      </c>
      <c r="C6" s="1" t="s">
        <v>15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>
      <c r="A7" s="1"/>
      <c r="B7" s="341">
        <v>3</v>
      </c>
      <c r="C7" s="1" t="s">
        <v>16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>
      <c r="A8" s="1"/>
      <c r="B8" s="341">
        <v>4</v>
      </c>
      <c r="C8" s="1" t="s">
        <v>17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>
      <c r="A9" s="1"/>
      <c r="B9" s="341">
        <v>5</v>
      </c>
      <c r="C9" s="1" t="s">
        <v>18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>
      <c r="A10" s="1"/>
      <c r="B10" s="341">
        <v>6</v>
      </c>
      <c r="C10" s="1" t="s">
        <v>19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>
      <c r="A11" s="1"/>
      <c r="B11" s="341">
        <v>7</v>
      </c>
      <c r="C11" s="1" t="s">
        <v>20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>
      <c r="A12" s="1"/>
      <c r="B12" s="341">
        <v>8</v>
      </c>
      <c r="C12" s="1" t="s">
        <v>21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>
      <c r="A13" s="1"/>
      <c r="B13" s="341">
        <v>9</v>
      </c>
      <c r="C13" s="1" t="s">
        <v>22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34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34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34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34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1:5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1:5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35CA-04C0-744C-B027-C4523E478087}">
  <dimension ref="A1:AZ500"/>
  <sheetViews>
    <sheetView tabSelected="1" workbookViewId="0">
      <pane xSplit="2" topLeftCell="F1" activePane="topRight" state="frozen"/>
      <selection pane="topRight" activeCell="L15" sqref="L15"/>
    </sheetView>
  </sheetViews>
  <sheetFormatPr baseColWidth="10" defaultColWidth="11" defaultRowHeight="16"/>
  <cols>
    <col min="2" max="2" width="44" bestFit="1" customWidth="1"/>
    <col min="3" max="3" width="11.1640625" bestFit="1" customWidth="1"/>
    <col min="4" max="4" width="11.5" bestFit="1" customWidth="1"/>
    <col min="5" max="5" width="11" bestFit="1" customWidth="1"/>
    <col min="6" max="15" width="11.5" bestFit="1" customWidth="1"/>
    <col min="16" max="16" width="11.1640625" bestFit="1" customWidth="1"/>
    <col min="17" max="18" width="11.5" bestFit="1" customWidth="1"/>
  </cols>
  <sheetData>
    <row r="1" spans="1:5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>
      <c r="A6" s="1" t="s">
        <v>24</v>
      </c>
      <c r="B6" s="1" t="s">
        <v>25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>
      <c r="A8" s="1"/>
      <c r="B8" s="357"/>
      <c r="C8" s="358"/>
      <c r="D8" s="358"/>
      <c r="E8" s="358"/>
      <c r="F8" s="358"/>
      <c r="G8" s="358"/>
      <c r="H8" s="358"/>
      <c r="I8" s="358"/>
      <c r="J8" s="35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>
      <c r="A9" s="1"/>
      <c r="B9" s="360" t="s">
        <v>26</v>
      </c>
      <c r="C9" s="67"/>
      <c r="D9" s="67"/>
      <c r="E9" s="67"/>
      <c r="F9" s="67"/>
      <c r="G9" s="67"/>
      <c r="H9" s="67"/>
      <c r="I9" s="67"/>
      <c r="J9" s="36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>
      <c r="A10" s="1" t="s">
        <v>27</v>
      </c>
      <c r="B10" s="362" t="s">
        <v>28</v>
      </c>
      <c r="C10" s="62">
        <v>2015</v>
      </c>
      <c r="D10" s="62">
        <v>2016</v>
      </c>
      <c r="E10" s="62">
        <v>2017</v>
      </c>
      <c r="F10" s="62">
        <v>2018</v>
      </c>
      <c r="G10" s="62">
        <v>2019</v>
      </c>
      <c r="H10" s="62">
        <v>2020</v>
      </c>
      <c r="I10" s="62">
        <v>2021</v>
      </c>
      <c r="J10" s="363">
        <v>2022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>
      <c r="A11" s="1"/>
      <c r="B11" s="364" t="s">
        <v>29</v>
      </c>
      <c r="C11" s="14">
        <v>58.440984958292567</v>
      </c>
      <c r="D11" s="14">
        <v>56.230345110229358</v>
      </c>
      <c r="E11" s="14">
        <v>59.940966848527992</v>
      </c>
      <c r="F11" s="14">
        <v>70.255933608734949</v>
      </c>
      <c r="G11" s="14">
        <v>75.889690161140521</v>
      </c>
      <c r="H11" s="14">
        <v>49.202628309596243</v>
      </c>
      <c r="I11" s="14">
        <v>59.945</v>
      </c>
      <c r="J11" s="365">
        <v>99.902000000000001</v>
      </c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>
      <c r="A12" s="1"/>
      <c r="B12" s="364" t="s">
        <v>30</v>
      </c>
      <c r="C12" s="14">
        <v>20.891081958999997</v>
      </c>
      <c r="D12" s="14">
        <v>20.85131583391</v>
      </c>
      <c r="E12" s="14">
        <v>19.740374474646799</v>
      </c>
      <c r="F12" s="14">
        <v>20.164435077985413</v>
      </c>
      <c r="G12" s="14">
        <v>21.282894697318998</v>
      </c>
      <c r="H12" s="14">
        <v>17.366642773626953</v>
      </c>
      <c r="I12" s="14">
        <v>18.510000000000002</v>
      </c>
      <c r="J12" s="365">
        <v>18.739000000000001</v>
      </c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>
      <c r="A13" s="1"/>
      <c r="B13" s="364" t="s">
        <v>31</v>
      </c>
      <c r="C13" s="14">
        <v>36.322068011563729</v>
      </c>
      <c r="D13" s="14">
        <v>33.741580015482036</v>
      </c>
      <c r="E13" s="14">
        <v>38.562706555494088</v>
      </c>
      <c r="F13" s="14">
        <v>46.085260594432512</v>
      </c>
      <c r="G13" s="14">
        <v>53.234654334326009</v>
      </c>
      <c r="H13" s="14">
        <v>33.409647294775233</v>
      </c>
      <c r="I13" s="14">
        <v>47.451000000000001</v>
      </c>
      <c r="J13" s="365">
        <v>77.444140932104403</v>
      </c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>
      <c r="A14" s="1"/>
      <c r="B14" s="366" t="s">
        <v>32</v>
      </c>
      <c r="C14" s="367">
        <v>1.2278534871488369</v>
      </c>
      <c r="D14" s="367">
        <v>1.6377492608373132</v>
      </c>
      <c r="E14" s="367">
        <v>1.6419797264566418</v>
      </c>
      <c r="F14" s="367">
        <v>1.0072224006121784</v>
      </c>
      <c r="G14" s="367">
        <v>1.3731255937906568</v>
      </c>
      <c r="H14" s="367">
        <v>-1.5726772945107788</v>
      </c>
      <c r="I14" s="367">
        <v>-6.016</v>
      </c>
      <c r="J14" s="368">
        <v>3.7188590678955951</v>
      </c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>
      <c r="A17" s="1"/>
      <c r="B17" s="1" t="s">
        <v>33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>
      <c r="A19" s="1"/>
      <c r="B19" s="357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>
      <c r="A20" s="1" t="s">
        <v>27</v>
      </c>
      <c r="B20" s="360" t="s">
        <v>34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36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362" t="s">
        <v>35</v>
      </c>
      <c r="C21" s="62">
        <v>2011</v>
      </c>
      <c r="D21" s="62">
        <v>2012</v>
      </c>
      <c r="E21" s="62">
        <v>2013</v>
      </c>
      <c r="F21" s="62">
        <v>2014</v>
      </c>
      <c r="G21" s="62">
        <v>2015</v>
      </c>
      <c r="H21" s="62">
        <v>2016</v>
      </c>
      <c r="I21" s="62">
        <v>2017</v>
      </c>
      <c r="J21" s="62">
        <v>2018</v>
      </c>
      <c r="K21" s="62">
        <v>2019</v>
      </c>
      <c r="L21" s="62">
        <v>2020</v>
      </c>
      <c r="M21" s="62">
        <v>2021</v>
      </c>
      <c r="N21" s="363">
        <v>2022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366" t="s">
        <v>36</v>
      </c>
      <c r="C22" s="369">
        <v>1239</v>
      </c>
      <c r="D22" s="369">
        <v>716</v>
      </c>
      <c r="E22" s="369">
        <v>877</v>
      </c>
      <c r="F22" s="369">
        <v>877</v>
      </c>
      <c r="G22" s="370">
        <v>560.76900000000001</v>
      </c>
      <c r="H22" s="369">
        <v>438</v>
      </c>
      <c r="I22" s="369">
        <v>409</v>
      </c>
      <c r="J22" s="369">
        <v>755</v>
      </c>
      <c r="K22" s="370">
        <v>850.66700000000003</v>
      </c>
      <c r="L22" s="370">
        <v>904.7</v>
      </c>
      <c r="M22" s="369">
        <v>684</v>
      </c>
      <c r="N22" s="371">
        <v>1137</v>
      </c>
      <c r="O22" s="25"/>
      <c r="P22" s="25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t="s">
        <v>37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7" thickBo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204"/>
      <c r="B27" s="73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6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343" t="s">
        <v>38</v>
      </c>
      <c r="C28" s="82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8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7" thickBot="1">
      <c r="A29" s="204" t="s">
        <v>39</v>
      </c>
      <c r="B29" s="75" t="s">
        <v>40</v>
      </c>
      <c r="C29" s="62">
        <v>2007</v>
      </c>
      <c r="D29" s="62">
        <v>2008</v>
      </c>
      <c r="E29" s="62">
        <v>2009</v>
      </c>
      <c r="F29" s="62">
        <v>2010</v>
      </c>
      <c r="G29" s="62">
        <v>2011</v>
      </c>
      <c r="H29" s="62">
        <v>2012</v>
      </c>
      <c r="I29" s="62">
        <v>2013</v>
      </c>
      <c r="J29" s="62">
        <v>2014</v>
      </c>
      <c r="K29" s="62">
        <v>2015</v>
      </c>
      <c r="L29" s="62">
        <v>2016</v>
      </c>
      <c r="M29" s="62">
        <v>2017</v>
      </c>
      <c r="N29" s="62">
        <v>2018</v>
      </c>
      <c r="O29" s="62">
        <v>2019</v>
      </c>
      <c r="P29" s="62">
        <v>2020</v>
      </c>
      <c r="Q29" s="62">
        <v>2021</v>
      </c>
      <c r="R29" s="63">
        <v>2022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>
      <c r="A30" s="1"/>
      <c r="B30" s="74" t="s">
        <v>41</v>
      </c>
      <c r="C30" s="288">
        <v>8326.2050249332988</v>
      </c>
      <c r="D30" s="288">
        <v>11784.094183432871</v>
      </c>
      <c r="E30" s="288">
        <v>8113.5298057776727</v>
      </c>
      <c r="F30" s="288">
        <v>10591.303227896682</v>
      </c>
      <c r="G30" s="288">
        <v>13529.759934236863</v>
      </c>
      <c r="H30" s="288">
        <v>16101.551016430129</v>
      </c>
      <c r="I30" s="288">
        <v>17343.264115166323</v>
      </c>
      <c r="J30" s="288">
        <v>15862.322780953758</v>
      </c>
      <c r="K30" s="288">
        <v>11282.465574752603</v>
      </c>
      <c r="L30" s="288">
        <v>10668.196663844992</v>
      </c>
      <c r="M30" s="288">
        <v>13171.338189270757</v>
      </c>
      <c r="N30" s="288">
        <v>16204.047107456632</v>
      </c>
      <c r="O30" s="288">
        <v>15005.167336243096</v>
      </c>
      <c r="P30" s="288">
        <v>7713.3490254975086</v>
      </c>
      <c r="Q30" s="288">
        <v>11078.751805015274</v>
      </c>
      <c r="R30" s="289">
        <v>24634.300085736042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74" t="s">
        <v>42</v>
      </c>
      <c r="C31" s="288">
        <v>9038.0618184406449</v>
      </c>
      <c r="D31" s="288">
        <v>12091.979064120553</v>
      </c>
      <c r="E31" s="288">
        <v>8403.6413881694407</v>
      </c>
      <c r="F31" s="288">
        <v>11416.440133986664</v>
      </c>
      <c r="G31" s="288">
        <v>15789.145504993636</v>
      </c>
      <c r="H31" s="288">
        <v>16572.458673543599</v>
      </c>
      <c r="I31" s="288">
        <v>15829.195787004935</v>
      </c>
      <c r="J31" s="288">
        <v>11373.77078209707</v>
      </c>
      <c r="K31" s="288">
        <v>7384.071279964216</v>
      </c>
      <c r="L31" s="288">
        <v>7131.351481251786</v>
      </c>
      <c r="M31" s="288">
        <v>8845.1929223523002</v>
      </c>
      <c r="N31" s="288">
        <v>10353.875286687688</v>
      </c>
      <c r="O31" s="288">
        <v>9048.9568735634239</v>
      </c>
      <c r="P31" s="288">
        <v>5372.8367983444832</v>
      </c>
      <c r="Q31" s="288">
        <v>8436.7844697103628</v>
      </c>
      <c r="R31" s="289">
        <v>15634.703239272843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74" t="s">
        <v>43</v>
      </c>
      <c r="C32" s="288">
        <v>-3138.6142380000001</v>
      </c>
      <c r="D32" s="288">
        <v>1296.5314889999972</v>
      </c>
      <c r="E32" s="288">
        <v>2434.6793049999997</v>
      </c>
      <c r="F32" s="288">
        <v>2649.0188920000037</v>
      </c>
      <c r="G32" s="288">
        <f t="shared" ref="G32:Q32" si="0">G31-G30</f>
        <v>2259.3855707567727</v>
      </c>
      <c r="H32" s="288">
        <f t="shared" si="0"/>
        <v>470.90765711347012</v>
      </c>
      <c r="I32" s="288">
        <f t="shared" si="0"/>
        <v>-1514.0683281613874</v>
      </c>
      <c r="J32" s="288">
        <f t="shared" si="0"/>
        <v>-4488.5519988566884</v>
      </c>
      <c r="K32" s="288">
        <f t="shared" si="0"/>
        <v>-3898.394294788387</v>
      </c>
      <c r="L32" s="288">
        <f t="shared" si="0"/>
        <v>-3536.8451825932061</v>
      </c>
      <c r="M32" s="288">
        <f t="shared" si="0"/>
        <v>-4326.1452669184564</v>
      </c>
      <c r="N32" s="288">
        <f t="shared" si="0"/>
        <v>-5850.1718207689446</v>
      </c>
      <c r="O32" s="288">
        <f t="shared" si="0"/>
        <v>-5956.2104626796718</v>
      </c>
      <c r="P32" s="288">
        <f t="shared" si="0"/>
        <v>-2340.5122271530254</v>
      </c>
      <c r="Q32" s="288">
        <f t="shared" si="0"/>
        <v>-2641.9673353049111</v>
      </c>
      <c r="R32" s="290">
        <v>-8999.5968464632006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7" thickBot="1">
      <c r="A33" s="1"/>
      <c r="B33" s="75" t="s">
        <v>44</v>
      </c>
      <c r="C33" s="291">
        <f>C32/1000</f>
        <v>-3.1386142380000002</v>
      </c>
      <c r="D33" s="291">
        <f t="shared" ref="D33:R33" si="1">D32/1000</f>
        <v>1.2965314889999973</v>
      </c>
      <c r="E33" s="291">
        <f t="shared" si="1"/>
        <v>2.4346793049999995</v>
      </c>
      <c r="F33" s="291">
        <f t="shared" si="1"/>
        <v>2.6490188920000035</v>
      </c>
      <c r="G33" s="291">
        <f t="shared" si="1"/>
        <v>2.2593855707567729</v>
      </c>
      <c r="H33" s="291">
        <f t="shared" si="1"/>
        <v>0.4709076571134701</v>
      </c>
      <c r="I33" s="291">
        <f t="shared" si="1"/>
        <v>-1.5140683281613874</v>
      </c>
      <c r="J33" s="291">
        <f t="shared" si="1"/>
        <v>-4.4885519988566882</v>
      </c>
      <c r="K33" s="291">
        <f t="shared" si="1"/>
        <v>-3.8983942947883872</v>
      </c>
      <c r="L33" s="291">
        <f t="shared" si="1"/>
        <v>-3.5368451825932059</v>
      </c>
      <c r="M33" s="291">
        <f t="shared" si="1"/>
        <v>-4.3261452669184566</v>
      </c>
      <c r="N33" s="291">
        <f t="shared" si="1"/>
        <v>-5.8501718207689448</v>
      </c>
      <c r="O33" s="291">
        <f t="shared" si="1"/>
        <v>-5.9562104626796719</v>
      </c>
      <c r="P33" s="291">
        <f t="shared" si="1"/>
        <v>-2.3405122271530252</v>
      </c>
      <c r="Q33" s="291">
        <f t="shared" si="1"/>
        <v>-2.6419673353049111</v>
      </c>
      <c r="R33" s="292">
        <f t="shared" si="1"/>
        <v>-8.9995968464632004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C34" s="80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1:5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1:5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</sheetData>
  <hyperlinks>
    <hyperlink ref="A29" r:id="rId1" xr:uid="{ED69D4B6-53D3-5847-8F00-B49208C46AA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AEB78-A4E8-8E42-81F9-D66D51288661}">
  <dimension ref="A1:AZ500"/>
  <sheetViews>
    <sheetView workbookViewId="0">
      <pane xSplit="2" topLeftCell="C1" activePane="topRight" state="frozen"/>
      <selection pane="topRight" activeCell="B1" sqref="B1:B1048576"/>
    </sheetView>
  </sheetViews>
  <sheetFormatPr baseColWidth="10" defaultColWidth="11" defaultRowHeight="16"/>
  <cols>
    <col min="1" max="1" width="18.83203125" customWidth="1"/>
    <col min="2" max="2" width="32.5" customWidth="1"/>
  </cols>
  <sheetData>
    <row r="1" spans="1:5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>
      <c r="A6" s="1"/>
      <c r="B6" s="1" t="s">
        <v>46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7" thickBo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>
      <c r="A8" s="337" t="s">
        <v>47</v>
      </c>
      <c r="B8" s="339" t="s">
        <v>48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7" thickBot="1">
      <c r="A9" s="338" t="s">
        <v>49</v>
      </c>
      <c r="B9" s="64" t="s">
        <v>50</v>
      </c>
      <c r="C9" s="20">
        <v>2013</v>
      </c>
      <c r="D9" s="20">
        <v>2014</v>
      </c>
      <c r="E9" s="20">
        <v>2015</v>
      </c>
      <c r="F9" s="20">
        <v>2016</v>
      </c>
      <c r="G9" s="20">
        <v>2017</v>
      </c>
      <c r="H9" s="20">
        <v>2018</v>
      </c>
      <c r="I9" s="20">
        <v>2019</v>
      </c>
      <c r="J9" s="20">
        <v>2020</v>
      </c>
      <c r="K9" s="20">
        <v>2021</v>
      </c>
      <c r="L9" s="20">
        <v>2022</v>
      </c>
      <c r="M9" s="19">
        <v>2023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>
      <c r="A10" s="338" t="s">
        <v>51</v>
      </c>
      <c r="B10" s="185" t="s">
        <v>52</v>
      </c>
      <c r="C10" s="12">
        <v>12.9</v>
      </c>
      <c r="D10" s="12">
        <v>12.5</v>
      </c>
      <c r="E10" s="12">
        <v>14.5</v>
      </c>
      <c r="F10" s="12">
        <v>10</v>
      </c>
      <c r="G10" s="12">
        <v>11.7</v>
      </c>
      <c r="H10" s="12">
        <v>11.1</v>
      </c>
      <c r="I10" s="12">
        <v>11.1</v>
      </c>
      <c r="J10" s="12">
        <v>5.2</v>
      </c>
      <c r="K10" s="12">
        <v>8.5</v>
      </c>
      <c r="L10" s="12">
        <v>28.5</v>
      </c>
      <c r="M10" s="11">
        <v>25.8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>
      <c r="A11" s="338" t="s">
        <v>53</v>
      </c>
      <c r="B11" s="9" t="s">
        <v>54</v>
      </c>
      <c r="C11" s="14">
        <v>2.3910025167785229</v>
      </c>
      <c r="D11" s="14">
        <v>2.5010486577181208</v>
      </c>
      <c r="E11" s="14">
        <v>6.4727139261744959</v>
      </c>
      <c r="F11" s="14">
        <v>4.5552432885906038</v>
      </c>
      <c r="G11" s="14">
        <v>5.4556208053691266</v>
      </c>
      <c r="H11" s="14">
        <v>5.058787751677853</v>
      </c>
      <c r="I11" s="14">
        <v>4.6085989932885907</v>
      </c>
      <c r="J11" s="14">
        <v>1.4172609060402683</v>
      </c>
      <c r="K11" s="14">
        <v>1.367239932885906</v>
      </c>
      <c r="L11" s="14">
        <v>12.165100671140941</v>
      </c>
      <c r="M11" s="13">
        <v>9.19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>
      <c r="A12" s="1"/>
      <c r="B12" s="9" t="s">
        <v>55</v>
      </c>
      <c r="C12" s="1">
        <v>7.09</v>
      </c>
      <c r="D12" s="1">
        <v>8.94</v>
      </c>
      <c r="E12" s="1">
        <v>9.39</v>
      </c>
      <c r="F12" s="1">
        <v>6.26</v>
      </c>
      <c r="G12" s="1">
        <v>8.25</v>
      </c>
      <c r="H12" s="1">
        <v>10.32</v>
      </c>
      <c r="I12" s="1">
        <v>9.33</v>
      </c>
      <c r="J12" s="1">
        <v>2.17</v>
      </c>
      <c r="K12" s="1">
        <v>7.48</v>
      </c>
      <c r="L12" s="1">
        <v>21.29</v>
      </c>
      <c r="M12" s="13">
        <v>14.61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7" thickBot="1">
      <c r="A13" s="1"/>
      <c r="B13" s="9" t="s">
        <v>56</v>
      </c>
      <c r="C13" s="1"/>
      <c r="D13" s="1"/>
      <c r="E13" s="1"/>
      <c r="F13" s="1"/>
      <c r="G13" s="1">
        <v>6.91</v>
      </c>
      <c r="H13" s="1">
        <v>7.79</v>
      </c>
      <c r="I13" s="1">
        <v>6.37</v>
      </c>
      <c r="J13" s="1">
        <v>2.12</v>
      </c>
      <c r="K13" s="1">
        <v>4.79</v>
      </c>
      <c r="L13" s="1">
        <v>18.03</v>
      </c>
      <c r="M13" s="13">
        <v>12.45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7" thickBot="1">
      <c r="A14" s="1"/>
      <c r="B14" s="22" t="s">
        <v>57</v>
      </c>
      <c r="C14" s="15">
        <v>7.4603341722595076</v>
      </c>
      <c r="D14" s="15">
        <v>7.9803495525727071</v>
      </c>
      <c r="E14" s="15">
        <v>10.120904642058166</v>
      </c>
      <c r="F14" s="15">
        <v>6.9384144295302006</v>
      </c>
      <c r="G14" s="15">
        <v>8.0789052013422804</v>
      </c>
      <c r="H14" s="15">
        <v>8.5671969379194639</v>
      </c>
      <c r="I14" s="15">
        <v>7.8521497483221472</v>
      </c>
      <c r="J14" s="15">
        <v>2.7268152265100669</v>
      </c>
      <c r="K14" s="15">
        <v>5.5343099832214762</v>
      </c>
      <c r="L14" s="15">
        <v>19.996275167785235</v>
      </c>
      <c r="M14" s="16">
        <v>15.512499999999999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>
      <c r="A17" s="1"/>
      <c r="B17" s="346" t="s">
        <v>58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7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>
      <c r="A19" s="1"/>
      <c r="B19" s="153" t="s">
        <v>59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7" thickBot="1">
      <c r="A20" s="1"/>
      <c r="B20" s="21" t="s">
        <v>60</v>
      </c>
      <c r="C20" s="20">
        <v>2010</v>
      </c>
      <c r="D20" s="20">
        <v>2011</v>
      </c>
      <c r="E20" s="20">
        <v>2012</v>
      </c>
      <c r="F20" s="20">
        <v>2013</v>
      </c>
      <c r="G20" s="20">
        <v>2014</v>
      </c>
      <c r="H20" s="20">
        <v>2015</v>
      </c>
      <c r="I20" s="20">
        <v>2016</v>
      </c>
      <c r="J20" s="20">
        <v>2017</v>
      </c>
      <c r="K20" s="20">
        <v>2018</v>
      </c>
      <c r="L20" s="20">
        <v>2019</v>
      </c>
      <c r="M20" s="20">
        <v>2020</v>
      </c>
      <c r="N20" s="20">
        <v>2021</v>
      </c>
      <c r="O20" s="20">
        <v>2022</v>
      </c>
      <c r="P20" s="19" t="s">
        <v>61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t="s">
        <v>62</v>
      </c>
      <c r="B21" s="8" t="s">
        <v>63</v>
      </c>
      <c r="C21" s="3">
        <v>86.1</v>
      </c>
      <c r="D21" s="3">
        <v>86.8</v>
      </c>
      <c r="E21" s="3">
        <v>77</v>
      </c>
      <c r="F21" s="3">
        <v>72.3</v>
      </c>
      <c r="G21" s="3">
        <v>65.400000000000006</v>
      </c>
      <c r="H21" s="3">
        <v>65.400000000000006</v>
      </c>
      <c r="I21" s="3">
        <v>61.1</v>
      </c>
      <c r="J21" s="3">
        <v>61.1</v>
      </c>
      <c r="K21" s="3">
        <v>61.1</v>
      </c>
      <c r="L21" s="27">
        <v>60.097854865771808</v>
      </c>
      <c r="M21" s="3">
        <v>61.1</v>
      </c>
      <c r="N21" s="3">
        <v>60.1</v>
      </c>
      <c r="O21" s="3">
        <v>60.49</v>
      </c>
      <c r="P21" s="4">
        <v>60.7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7" thickBot="1">
      <c r="A22" s="204" t="s">
        <v>64</v>
      </c>
      <c r="B22" s="9" t="s">
        <v>65</v>
      </c>
      <c r="C22" s="25">
        <v>73.542843634658098</v>
      </c>
      <c r="D22" s="25">
        <v>75.080275328526</v>
      </c>
      <c r="E22" s="25">
        <v>71.839108241761394</v>
      </c>
      <c r="F22" s="25">
        <v>65.971893926986198</v>
      </c>
      <c r="G22" s="25">
        <v>61.062548761388541</v>
      </c>
      <c r="H22" s="25">
        <v>61.390815102293622</v>
      </c>
      <c r="I22" s="25">
        <v>60.39544210490844</v>
      </c>
      <c r="J22" s="25">
        <v>60.256599999999999</v>
      </c>
      <c r="K22" s="25">
        <v>58.697259999999993</v>
      </c>
      <c r="L22" s="25">
        <v>59.139589999999998</v>
      </c>
      <c r="M22" s="25">
        <v>48.232610000000001</v>
      </c>
      <c r="N22" s="25">
        <v>48.784410000000001</v>
      </c>
      <c r="O22" s="25">
        <v>54.803640000000009</v>
      </c>
      <c r="P22" s="26">
        <v>50.997090000000007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7" thickBot="1">
      <c r="A23" s="1"/>
      <c r="B23" s="22" t="s">
        <v>66</v>
      </c>
      <c r="C23" s="23">
        <v>0.85415613977535543</v>
      </c>
      <c r="D23" s="23">
        <v>0.8649801305129724</v>
      </c>
      <c r="E23" s="23">
        <v>0.93297543171118691</v>
      </c>
      <c r="F23" s="23">
        <v>0.91247432817408303</v>
      </c>
      <c r="G23" s="23">
        <v>0.93367811561756175</v>
      </c>
      <c r="H23" s="23">
        <v>0.93869747862834274</v>
      </c>
      <c r="I23" s="23">
        <v>0.98846877422108737</v>
      </c>
      <c r="J23" s="23">
        <v>0.98619639934533543</v>
      </c>
      <c r="K23" s="23">
        <v>0.96067528641571176</v>
      </c>
      <c r="L23" s="23">
        <v>0.98405492395839933</v>
      </c>
      <c r="M23" s="23">
        <v>0.78940441898527003</v>
      </c>
      <c r="N23" s="23">
        <v>0.81172063227953406</v>
      </c>
      <c r="O23" s="23">
        <v>0.90599504050256252</v>
      </c>
      <c r="P23" s="24">
        <v>0.8401497528830314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 t="s">
        <v>67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7" thickBo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58" t="s">
        <v>68</v>
      </c>
      <c r="C28" s="60"/>
      <c r="D28" s="60"/>
      <c r="E28" s="60"/>
      <c r="F28" s="60"/>
      <c r="G28" s="60"/>
      <c r="H28" s="60"/>
      <c r="I28" s="60"/>
      <c r="J28" s="60"/>
      <c r="K28" s="60"/>
      <c r="L28" s="6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7" thickBot="1">
      <c r="A29" s="204" t="s">
        <v>69</v>
      </c>
      <c r="B29" s="61" t="s">
        <v>70</v>
      </c>
      <c r="C29" s="62">
        <v>2013</v>
      </c>
      <c r="D29" s="62">
        <v>2014</v>
      </c>
      <c r="E29" s="62">
        <v>2015</v>
      </c>
      <c r="F29" s="62">
        <v>2016</v>
      </c>
      <c r="G29" s="62">
        <v>2017</v>
      </c>
      <c r="H29" s="62">
        <v>2018</v>
      </c>
      <c r="I29" s="62">
        <v>2019</v>
      </c>
      <c r="J29" s="62">
        <v>2020</v>
      </c>
      <c r="K29" s="62">
        <v>2021</v>
      </c>
      <c r="L29" s="63" t="s">
        <v>71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>
      <c r="A30" s="204" t="s">
        <v>72</v>
      </c>
      <c r="B30" s="65" t="s">
        <v>73</v>
      </c>
      <c r="C30" s="89">
        <v>4680.96</v>
      </c>
      <c r="D30" s="90">
        <v>4872.79</v>
      </c>
      <c r="E30" s="90">
        <v>4532.3</v>
      </c>
      <c r="F30" s="90">
        <v>4400.6400000000003</v>
      </c>
      <c r="G30" s="90">
        <v>4334.49</v>
      </c>
      <c r="H30" s="90">
        <v>4374.7163</v>
      </c>
      <c r="I30" s="90">
        <v>4539.6328999999996</v>
      </c>
      <c r="J30" s="90">
        <v>4645.9530000000004</v>
      </c>
      <c r="K30" s="90">
        <v>3398.4218999999998</v>
      </c>
      <c r="L30" s="91">
        <v>3318.5007999999998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65" t="s">
        <v>74</v>
      </c>
      <c r="C31" s="92">
        <v>1151.19</v>
      </c>
      <c r="D31" s="93">
        <v>1201.33</v>
      </c>
      <c r="E31" s="93">
        <v>1012.29</v>
      </c>
      <c r="F31" s="93">
        <v>1025.1600000000001</v>
      </c>
      <c r="G31" s="93">
        <v>2084.12</v>
      </c>
      <c r="H31" s="93">
        <v>2114.4299999999998</v>
      </c>
      <c r="I31" s="93">
        <v>2677.78</v>
      </c>
      <c r="J31" s="93">
        <v>2409.98</v>
      </c>
      <c r="K31" s="93">
        <v>2749.84</v>
      </c>
      <c r="L31" s="94">
        <v>2638.47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7" thickBot="1">
      <c r="A32" s="1"/>
      <c r="B32" s="61" t="s">
        <v>75</v>
      </c>
      <c r="C32" s="95">
        <v>3971.9</v>
      </c>
      <c r="D32" s="96">
        <v>3379.98</v>
      </c>
      <c r="E32" s="96">
        <v>3545.61</v>
      </c>
      <c r="F32" s="96">
        <v>3570.84</v>
      </c>
      <c r="G32" s="96">
        <v>3578.85</v>
      </c>
      <c r="H32" s="96">
        <v>3546.19</v>
      </c>
      <c r="I32" s="96">
        <v>3512.3</v>
      </c>
      <c r="J32" s="96">
        <v>2754.42</v>
      </c>
      <c r="K32" s="96">
        <v>2746.16</v>
      </c>
      <c r="L32" s="97">
        <v>3064.1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345" t="s">
        <v>76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7" thickBo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339" t="s">
        <v>77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7" thickBot="1">
      <c r="A38" s="204" t="s">
        <v>78</v>
      </c>
      <c r="B38" s="64" t="s">
        <v>79</v>
      </c>
      <c r="C38" s="20">
        <v>2011</v>
      </c>
      <c r="D38" s="20">
        <v>2012</v>
      </c>
      <c r="E38" s="20">
        <v>2013</v>
      </c>
      <c r="F38" s="20">
        <v>2014</v>
      </c>
      <c r="G38" s="20">
        <v>2015</v>
      </c>
      <c r="H38" s="20">
        <v>2016</v>
      </c>
      <c r="I38" s="20">
        <v>2017</v>
      </c>
      <c r="J38" s="20">
        <v>2018</v>
      </c>
      <c r="K38" s="20">
        <v>2019</v>
      </c>
      <c r="L38" s="20">
        <v>2020</v>
      </c>
      <c r="M38" s="20">
        <v>2021</v>
      </c>
      <c r="N38" s="20">
        <v>2022</v>
      </c>
      <c r="O38" s="19" t="s">
        <v>61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98" t="s">
        <v>80</v>
      </c>
      <c r="C39" s="86">
        <v>18.822760000000002</v>
      </c>
      <c r="D39" s="87">
        <v>18.650279999999999</v>
      </c>
      <c r="E39" s="87">
        <v>17.690999999999999</v>
      </c>
      <c r="F39" s="87">
        <v>15.709</v>
      </c>
      <c r="G39" s="87">
        <v>16.893000000000001</v>
      </c>
      <c r="H39" s="87">
        <v>17.343</v>
      </c>
      <c r="I39" s="87">
        <v>17.417000000000002</v>
      </c>
      <c r="J39" s="87">
        <v>16.575389999999999</v>
      </c>
      <c r="K39" s="87">
        <v>16.487740000000002</v>
      </c>
      <c r="L39" s="87">
        <v>13.15461</v>
      </c>
      <c r="M39" s="87">
        <v>14.35347</v>
      </c>
      <c r="N39" s="87">
        <v>15.761700000000001</v>
      </c>
      <c r="O39" s="88">
        <v>15.421130000000002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98" t="s">
        <v>81</v>
      </c>
      <c r="C40" s="81">
        <v>16.800689999999999</v>
      </c>
      <c r="D40" s="80">
        <v>15.77158</v>
      </c>
      <c r="E40" s="80">
        <v>14.831</v>
      </c>
      <c r="F40" s="80">
        <v>13.726000000000001</v>
      </c>
      <c r="G40" s="80">
        <v>13.483000000000001</v>
      </c>
      <c r="H40" s="80">
        <v>13.523999999999999</v>
      </c>
      <c r="I40" s="80">
        <v>13.425000000000001</v>
      </c>
      <c r="J40" s="80">
        <v>12.599320000000002</v>
      </c>
      <c r="K40" s="80">
        <v>13.292149999999999</v>
      </c>
      <c r="L40" s="80">
        <v>12.490440000000001</v>
      </c>
      <c r="M40" s="80">
        <v>11.934880000000001</v>
      </c>
      <c r="N40" s="80">
        <v>13.585470000000001</v>
      </c>
      <c r="O40" s="70">
        <v>12.30711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>
      <c r="A41" s="1"/>
      <c r="B41" s="98" t="s">
        <v>82</v>
      </c>
      <c r="C41" s="81">
        <v>8.6834599999999984</v>
      </c>
      <c r="D41" s="80">
        <v>8.9405900000000003</v>
      </c>
      <c r="E41" s="80">
        <v>8.1940000000000008</v>
      </c>
      <c r="F41" s="80">
        <v>8.0489999999999995</v>
      </c>
      <c r="G41" s="80">
        <v>7.2039999999999997</v>
      </c>
      <c r="H41" s="80">
        <v>6.9820000000000002</v>
      </c>
      <c r="I41" s="80">
        <v>6.8769999999999998</v>
      </c>
      <c r="J41" s="80">
        <v>7.4436099999999996</v>
      </c>
      <c r="K41" s="80">
        <v>7.2358800000000008</v>
      </c>
      <c r="L41" s="80">
        <v>5.7979799999999999</v>
      </c>
      <c r="M41" s="80">
        <v>5.9334499999999997</v>
      </c>
      <c r="N41" s="80">
        <v>6.0425199999999997</v>
      </c>
      <c r="O41" s="70">
        <v>4.8143799999999999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>
      <c r="A42" s="1"/>
      <c r="B42" s="98" t="s">
        <v>83</v>
      </c>
      <c r="C42" s="81">
        <v>6.4114400000000007</v>
      </c>
      <c r="D42" s="80">
        <v>5.7753199999999989</v>
      </c>
      <c r="E42" s="80">
        <v>4.5270000000000001</v>
      </c>
      <c r="F42" s="80">
        <v>4.6349999999999998</v>
      </c>
      <c r="G42" s="80">
        <v>4.9729999999999999</v>
      </c>
      <c r="H42" s="80">
        <v>4.3920000000000003</v>
      </c>
      <c r="I42" s="80">
        <v>5.0309999999999997</v>
      </c>
      <c r="J42" s="80">
        <v>5.1289400000000009</v>
      </c>
      <c r="K42" s="80">
        <v>5.1853299999999996</v>
      </c>
      <c r="L42" s="80">
        <v>1.9427800000000002</v>
      </c>
      <c r="M42" s="80">
        <v>1.8337600000000001</v>
      </c>
      <c r="N42" s="80">
        <v>3.4898000000000002</v>
      </c>
      <c r="O42" s="70">
        <v>3.3146399999999998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>
      <c r="A43" s="1"/>
      <c r="B43" s="98" t="s">
        <v>84</v>
      </c>
      <c r="C43" s="81">
        <v>7.9071999999999987</v>
      </c>
      <c r="D43" s="80">
        <v>7.5037000000000003</v>
      </c>
      <c r="E43" s="80">
        <v>6.5730000000000004</v>
      </c>
      <c r="F43" s="80">
        <v>5.4089999999999998</v>
      </c>
      <c r="G43" s="80">
        <v>5.0940000000000003</v>
      </c>
      <c r="H43" s="80">
        <v>4.3289999999999997</v>
      </c>
      <c r="I43" s="80">
        <v>3.8929999999999998</v>
      </c>
      <c r="J43" s="80">
        <v>3.2328399999999999</v>
      </c>
      <c r="K43" s="80">
        <v>3.0157099999999999</v>
      </c>
      <c r="L43" s="80">
        <v>3.1674400000000005</v>
      </c>
      <c r="M43" s="80">
        <v>3.0682799999999997</v>
      </c>
      <c r="N43" s="80">
        <v>3.4089999999999998</v>
      </c>
      <c r="O43" s="70">
        <v>3.0216000000000003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>
      <c r="A44" s="1"/>
      <c r="B44" s="98" t="s">
        <v>85</v>
      </c>
      <c r="C44" s="81">
        <v>7.5727999999999991</v>
      </c>
      <c r="D44" s="80">
        <v>6.75448</v>
      </c>
      <c r="E44" s="80">
        <v>6.64</v>
      </c>
      <c r="F44" s="80">
        <v>6.2960000000000003</v>
      </c>
      <c r="G44" s="80">
        <v>6.64</v>
      </c>
      <c r="H44" s="80">
        <v>6.9240000000000004</v>
      </c>
      <c r="I44" s="80">
        <v>6.9820000000000002</v>
      </c>
      <c r="J44" s="80">
        <v>6.4468799999999993</v>
      </c>
      <c r="K44" s="80">
        <v>6.14581</v>
      </c>
      <c r="L44" s="80">
        <v>5.4958099999999996</v>
      </c>
      <c r="M44" s="80">
        <v>5.1782700000000004</v>
      </c>
      <c r="N44" s="80">
        <v>5.1959999999999997</v>
      </c>
      <c r="O44" s="70">
        <v>4.7394399999999992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>
      <c r="A45" s="1"/>
      <c r="B45" s="98" t="s">
        <v>86</v>
      </c>
      <c r="C45" s="81">
        <v>2.3771199999999997</v>
      </c>
      <c r="D45" s="80">
        <v>2.2675300000000003</v>
      </c>
      <c r="E45" s="80">
        <v>2.706</v>
      </c>
      <c r="F45" s="80">
        <v>2.093</v>
      </c>
      <c r="G45" s="80">
        <v>2.032</v>
      </c>
      <c r="H45" s="80">
        <v>2.0489999999999999</v>
      </c>
      <c r="I45" s="80">
        <v>2.0470000000000002</v>
      </c>
      <c r="J45" s="80">
        <v>2.0526399999999998</v>
      </c>
      <c r="K45" s="80">
        <v>2.0572300000000001</v>
      </c>
      <c r="L45" s="80">
        <v>1.9026100000000001</v>
      </c>
      <c r="M45" s="80">
        <v>1.7344200000000001</v>
      </c>
      <c r="N45" s="80">
        <v>2.0424300000000004</v>
      </c>
      <c r="O45" s="70">
        <v>2.2317200000000001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>
      <c r="A46" s="1"/>
      <c r="B46" s="98" t="s">
        <v>87</v>
      </c>
      <c r="C46" s="81">
        <v>8.3867899999999995</v>
      </c>
      <c r="D46" s="80">
        <v>7.9487399999999999</v>
      </c>
      <c r="E46" s="80">
        <v>6.4560000000000004</v>
      </c>
      <c r="F46" s="80">
        <v>6.7290000000000001</v>
      </c>
      <c r="G46" s="80">
        <v>6.9630000000000001</v>
      </c>
      <c r="H46" s="80">
        <v>7.0110000000000001</v>
      </c>
      <c r="I46" s="80">
        <v>6.7949999999999999</v>
      </c>
      <c r="J46" s="80">
        <v>6.8638500000000002</v>
      </c>
      <c r="K46" s="80">
        <v>7.3707999999999991</v>
      </c>
      <c r="L46" s="80">
        <v>6.55403</v>
      </c>
      <c r="M46" s="80">
        <v>5.8389899999999999</v>
      </c>
      <c r="N46" s="80">
        <v>5.8660100000000002</v>
      </c>
      <c r="O46" s="70">
        <v>5.5989700000000004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7" thickBot="1">
      <c r="A47" s="1"/>
      <c r="B47" s="64" t="s">
        <v>88</v>
      </c>
      <c r="C47" s="83">
        <v>76.962260000000001</v>
      </c>
      <c r="D47" s="84">
        <v>73.612219999999994</v>
      </c>
      <c r="E47" s="84">
        <v>67.618000000000009</v>
      </c>
      <c r="F47" s="84">
        <v>62.646000000000001</v>
      </c>
      <c r="G47" s="84">
        <v>63.282000000000004</v>
      </c>
      <c r="H47" s="84">
        <v>62.554000000000002</v>
      </c>
      <c r="I47" s="84">
        <v>62.466999999999999</v>
      </c>
      <c r="J47" s="84">
        <v>60.343469999999996</v>
      </c>
      <c r="K47" s="84">
        <v>60.790649999999999</v>
      </c>
      <c r="L47" s="84">
        <v>50.505699999999997</v>
      </c>
      <c r="M47" s="84">
        <v>49.875520000000002</v>
      </c>
      <c r="N47" s="84">
        <v>55.392930000000007</v>
      </c>
      <c r="O47" s="72">
        <v>51.448990000000002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>
      <c r="A48" s="1"/>
      <c r="B48" s="1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14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>
      <c r="A49" s="1"/>
      <c r="B49" s="1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14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>
      <c r="A50" s="1"/>
      <c r="B50" s="1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14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>
      <c r="A51" s="1"/>
      <c r="B51" s="1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14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1"/>
      <c r="B52" s="1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14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>
      <c r="A53" s="1"/>
      <c r="B53" s="1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14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>
      <c r="A54" s="1"/>
      <c r="B54" s="1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1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1:5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1:5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</sheetData>
  <hyperlinks>
    <hyperlink ref="A11" r:id="rId1" display="Source: Total" xr:uid="{674FB557-6A03-0745-AD36-2DAB89842F0F}"/>
    <hyperlink ref="A10" r:id="rId2" xr:uid="{22CD2A3F-36A3-2247-B409-7FD9CEAC57C2}"/>
    <hyperlink ref="A8" r:id="rId3" display="Source: Shell Quaterly databook" xr:uid="{EA049203-7F3B-734C-82D8-16DD9DB1AEE0}"/>
    <hyperlink ref="A9" r:id="rId4" xr:uid="{FEE4845E-41A2-0B4C-A5B5-3BA39BB59F79}"/>
    <hyperlink ref="A22" r:id="rId5" xr:uid="{C387EA92-3D63-0643-A135-53FB23E3C6E5}"/>
    <hyperlink ref="A30" r:id="rId6" xr:uid="{E991BC34-8F5D-B641-B232-609F0A035D33}"/>
    <hyperlink ref="A29" r:id="rId7" xr:uid="{18A58BAC-193C-3544-9271-88A9C88F1767}"/>
    <hyperlink ref="A38" r:id="rId8" xr:uid="{925CF88E-3D08-0F44-B236-6AD19FFFFDCE}"/>
  </hyperlinks>
  <pageMargins left="0.7" right="0.7" top="0.75" bottom="0.75" header="0.3" footer="0.3"/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72B21-055C-EC48-88C4-0B30B0902DC0}">
  <dimension ref="A1:AZ500"/>
  <sheetViews>
    <sheetView workbookViewId="0">
      <pane xSplit="2" topLeftCell="C1" activePane="topRight" state="frozen"/>
      <selection pane="topRight"/>
    </sheetView>
  </sheetViews>
  <sheetFormatPr baseColWidth="10" defaultColWidth="11" defaultRowHeight="16"/>
  <cols>
    <col min="1" max="1" width="18.83203125" customWidth="1"/>
    <col min="2" max="2" width="32.5" customWidth="1"/>
  </cols>
  <sheetData>
    <row r="1" spans="1:5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 t="s">
        <v>89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>
      <c r="A6" s="1"/>
      <c r="B6" s="1" t="s">
        <v>90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7" thickBot="1">
      <c r="A7" s="1" t="s">
        <v>91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>
      <c r="A8" s="1"/>
      <c r="B8" s="59"/>
      <c r="C8" s="60"/>
      <c r="D8" s="60"/>
      <c r="E8" s="60"/>
      <c r="F8" s="60"/>
      <c r="G8" s="60"/>
      <c r="H8" s="60"/>
      <c r="I8" s="60"/>
      <c r="J8" s="60"/>
      <c r="K8" s="60"/>
      <c r="L8" s="6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7" thickBot="1">
      <c r="A9" s="1"/>
      <c r="B9" s="61" t="s">
        <v>92</v>
      </c>
      <c r="C9" s="62">
        <v>2014</v>
      </c>
      <c r="D9" s="62">
        <v>2015</v>
      </c>
      <c r="E9" s="62">
        <v>2016</v>
      </c>
      <c r="F9" s="62">
        <v>2017</v>
      </c>
      <c r="G9" s="62">
        <v>2018</v>
      </c>
      <c r="H9" s="62">
        <v>2019</v>
      </c>
      <c r="I9" s="62">
        <v>2020</v>
      </c>
      <c r="J9" s="62">
        <v>2021</v>
      </c>
      <c r="K9" s="62">
        <v>2022</v>
      </c>
      <c r="L9" s="63">
        <v>2023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>
      <c r="A10" s="1"/>
      <c r="B10" s="2" t="s">
        <v>93</v>
      </c>
      <c r="C10" s="27">
        <v>0.34</v>
      </c>
      <c r="D10" s="27">
        <v>0.37</v>
      </c>
      <c r="E10" s="27">
        <v>0.09</v>
      </c>
      <c r="F10" s="27">
        <v>0.3</v>
      </c>
      <c r="G10" s="27">
        <v>0.23535080119531848</v>
      </c>
      <c r="H10" s="27">
        <v>0.41459879758056722</v>
      </c>
      <c r="I10" s="27">
        <v>6.6431101979048959E-2</v>
      </c>
      <c r="J10" s="27">
        <v>0.41562720899367406</v>
      </c>
      <c r="K10" s="27">
        <v>0.25826130124336805</v>
      </c>
      <c r="L10" s="212">
        <v>0.33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>
      <c r="A11" s="1"/>
      <c r="B11" s="69" t="s">
        <v>94</v>
      </c>
      <c r="C11" s="25">
        <v>0.62</v>
      </c>
      <c r="D11" s="25">
        <v>0.98</v>
      </c>
      <c r="E11" s="25">
        <v>0.52</v>
      </c>
      <c r="F11" s="25">
        <v>1.1984210802268012</v>
      </c>
      <c r="G11" s="25">
        <v>1.0355435252594014</v>
      </c>
      <c r="H11" s="25">
        <v>0.78313106209662708</v>
      </c>
      <c r="I11" s="25">
        <v>0.66431101979048957</v>
      </c>
      <c r="J11" s="25">
        <v>1.0390680224841853</v>
      </c>
      <c r="K11" s="25">
        <v>0.98139294472479854</v>
      </c>
      <c r="L11" s="26">
        <v>0.61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7" thickBot="1">
      <c r="A12" s="1"/>
      <c r="B12" s="261" t="s">
        <v>88</v>
      </c>
      <c r="C12" s="269">
        <v>0.96</v>
      </c>
      <c r="D12" s="269">
        <v>1.35</v>
      </c>
      <c r="E12" s="269">
        <v>0.61</v>
      </c>
      <c r="F12" s="269">
        <v>1.4984210802268012</v>
      </c>
      <c r="G12" s="269">
        <v>1.2708943264547199</v>
      </c>
      <c r="H12" s="269">
        <v>1.1977298596771944</v>
      </c>
      <c r="I12" s="269">
        <v>0.73074212176953857</v>
      </c>
      <c r="J12" s="269">
        <v>1.4546952314778594</v>
      </c>
      <c r="K12" s="269">
        <v>1.2396542459681665</v>
      </c>
      <c r="L12" s="270">
        <v>0.94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>
      <c r="A15" s="1"/>
      <c r="B15" s="1" t="s">
        <v>95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7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>
      <c r="A17" s="1"/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7" thickBot="1">
      <c r="A18" s="1"/>
      <c r="B18" s="61"/>
      <c r="C18" s="62">
        <v>2014</v>
      </c>
      <c r="D18" s="62">
        <v>2015</v>
      </c>
      <c r="E18" s="62">
        <v>2016</v>
      </c>
      <c r="F18" s="62">
        <v>2017</v>
      </c>
      <c r="G18" s="62">
        <v>2018</v>
      </c>
      <c r="H18" s="62">
        <v>2019</v>
      </c>
      <c r="I18" s="62">
        <v>2020</v>
      </c>
      <c r="J18" s="62">
        <v>2021</v>
      </c>
      <c r="K18" s="62">
        <v>2022</v>
      </c>
      <c r="L18" s="63">
        <v>2023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>
      <c r="A19" s="1"/>
      <c r="B19" s="2" t="s">
        <v>93</v>
      </c>
      <c r="C19" s="3">
        <v>6</v>
      </c>
      <c r="D19" s="3">
        <v>7</v>
      </c>
      <c r="E19" s="3">
        <v>2</v>
      </c>
      <c r="F19" s="3">
        <v>5</v>
      </c>
      <c r="G19" s="3">
        <v>5</v>
      </c>
      <c r="H19" s="3">
        <v>8</v>
      </c>
      <c r="I19" s="3">
        <v>1</v>
      </c>
      <c r="J19" s="3">
        <v>8</v>
      </c>
      <c r="K19" s="3">
        <v>5</v>
      </c>
      <c r="L19" s="4">
        <v>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7" thickBot="1">
      <c r="A20" s="1"/>
      <c r="B20" s="5" t="s">
        <v>94</v>
      </c>
      <c r="C20" s="6">
        <v>12</v>
      </c>
      <c r="D20" s="6">
        <v>19</v>
      </c>
      <c r="E20" s="6">
        <v>10</v>
      </c>
      <c r="F20" s="6">
        <v>23</v>
      </c>
      <c r="G20" s="6">
        <v>22</v>
      </c>
      <c r="H20" s="6">
        <v>17</v>
      </c>
      <c r="I20" s="6">
        <v>9</v>
      </c>
      <c r="J20" s="6">
        <v>18</v>
      </c>
      <c r="K20" s="6">
        <v>16</v>
      </c>
      <c r="L20" s="7">
        <v>11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" t="s">
        <v>96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7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7" thickBot="1">
      <c r="A26" s="1"/>
      <c r="B26" s="61"/>
      <c r="C26" s="62">
        <v>2014</v>
      </c>
      <c r="D26" s="62">
        <v>2015</v>
      </c>
      <c r="E26" s="62">
        <v>2016</v>
      </c>
      <c r="F26" s="62">
        <v>2017</v>
      </c>
      <c r="G26" s="62">
        <v>2018</v>
      </c>
      <c r="H26" s="62">
        <v>2019</v>
      </c>
      <c r="I26" s="62">
        <v>2020</v>
      </c>
      <c r="J26" s="62">
        <v>2021</v>
      </c>
      <c r="K26" s="62">
        <v>2022</v>
      </c>
      <c r="L26" s="63">
        <v>2023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2" t="s">
        <v>93</v>
      </c>
      <c r="C27" s="3">
        <v>1</v>
      </c>
      <c r="D27" s="3">
        <v>1</v>
      </c>
      <c r="E27" s="3">
        <v>0</v>
      </c>
      <c r="F27" s="3">
        <v>1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4"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7" thickBot="1">
      <c r="A28" s="1"/>
      <c r="B28" s="5" t="s">
        <v>94</v>
      </c>
      <c r="C28" s="6">
        <v>1</v>
      </c>
      <c r="D28" s="6">
        <v>2</v>
      </c>
      <c r="E28" s="6">
        <v>1</v>
      </c>
      <c r="F28" s="6">
        <v>1</v>
      </c>
      <c r="G28" s="6">
        <v>0</v>
      </c>
      <c r="H28" s="6">
        <v>0</v>
      </c>
      <c r="I28" s="6">
        <v>1</v>
      </c>
      <c r="J28" s="6">
        <v>2</v>
      </c>
      <c r="K28" s="6">
        <v>3</v>
      </c>
      <c r="L28" s="7"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 t="s">
        <v>97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7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59" t="s">
        <v>98</v>
      </c>
      <c r="C33" s="60"/>
      <c r="D33" s="60"/>
      <c r="E33" s="60"/>
      <c r="F33" s="60"/>
      <c r="G33" s="60"/>
      <c r="H33" s="60"/>
      <c r="I33" s="60"/>
      <c r="J33" s="60"/>
      <c r="K33" s="60"/>
      <c r="L33" s="6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7" thickBot="1">
      <c r="A34" s="1"/>
      <c r="B34" s="61" t="s">
        <v>99</v>
      </c>
      <c r="C34" s="62">
        <v>2014</v>
      </c>
      <c r="D34" s="62">
        <v>2015</v>
      </c>
      <c r="E34" s="62">
        <v>2016</v>
      </c>
      <c r="F34" s="62">
        <v>2017</v>
      </c>
      <c r="G34" s="62">
        <v>2018</v>
      </c>
      <c r="H34" s="62">
        <v>2019</v>
      </c>
      <c r="I34" s="62">
        <v>2020</v>
      </c>
      <c r="J34" s="62">
        <v>2021</v>
      </c>
      <c r="K34" s="62">
        <v>2022</v>
      </c>
      <c r="L34" s="63">
        <v>2023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2" t="s">
        <v>100</v>
      </c>
      <c r="C35" s="191">
        <v>0</v>
      </c>
      <c r="D35" s="191">
        <v>20</v>
      </c>
      <c r="E35" s="191">
        <v>0</v>
      </c>
      <c r="F35" s="191">
        <v>16.503845779877079</v>
      </c>
      <c r="G35" s="191">
        <v>17.025700482699417</v>
      </c>
      <c r="H35" s="191">
        <v>0</v>
      </c>
      <c r="I35" s="191">
        <v>0</v>
      </c>
      <c r="J35" s="191">
        <v>0</v>
      </c>
      <c r="K35" s="191">
        <v>0</v>
      </c>
      <c r="L35" s="353"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69" t="s">
        <v>101</v>
      </c>
      <c r="C36" s="192">
        <v>86</v>
      </c>
      <c r="D36" s="192">
        <v>102</v>
      </c>
      <c r="E36" s="192">
        <v>86</v>
      </c>
      <c r="F36" s="192">
        <v>63.642048077260007</v>
      </c>
      <c r="G36" s="192">
        <v>0</v>
      </c>
      <c r="H36" s="192">
        <v>82.304011731634432</v>
      </c>
      <c r="I36" s="192">
        <v>22.770772593168715</v>
      </c>
      <c r="J36" s="192">
        <v>0</v>
      </c>
      <c r="K36" s="192">
        <v>0</v>
      </c>
      <c r="L36" s="244"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7" thickBot="1">
      <c r="A37" s="1"/>
      <c r="B37" s="5" t="s">
        <v>102</v>
      </c>
      <c r="C37" s="78">
        <v>105</v>
      </c>
      <c r="D37" s="78">
        <v>113</v>
      </c>
      <c r="E37" s="78">
        <v>98</v>
      </c>
      <c r="F37" s="78">
        <v>92.108822426877992</v>
      </c>
      <c r="G37" s="78">
        <v>109.32688910972659</v>
      </c>
      <c r="H37" s="78">
        <v>190.03557318939477</v>
      </c>
      <c r="I37" s="78">
        <v>72.385268324571328</v>
      </c>
      <c r="J37" s="78">
        <v>119.19892446920225</v>
      </c>
      <c r="K37" s="78">
        <v>125</v>
      </c>
      <c r="L37" s="287">
        <v>155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 t="s">
        <v>103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7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>
      <c r="A42" s="1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7" thickBot="1">
      <c r="A43" s="1"/>
      <c r="B43" s="61"/>
      <c r="C43" s="62">
        <v>2014</v>
      </c>
      <c r="D43" s="62">
        <v>2015</v>
      </c>
      <c r="E43" s="62">
        <v>2016</v>
      </c>
      <c r="F43" s="62">
        <v>2017</v>
      </c>
      <c r="G43" s="62">
        <v>2018</v>
      </c>
      <c r="H43" s="62">
        <v>2019</v>
      </c>
      <c r="I43" s="62">
        <v>2020</v>
      </c>
      <c r="J43" s="62">
        <v>2021</v>
      </c>
      <c r="K43" s="62">
        <v>2022</v>
      </c>
      <c r="L43" s="63">
        <v>2023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>
      <c r="A44" s="1"/>
      <c r="B44" s="65" t="s">
        <v>104</v>
      </c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>
      <c r="A45" s="1"/>
      <c r="B45" s="69" t="s">
        <v>105</v>
      </c>
      <c r="C45" s="25">
        <v>8.1167274254311561</v>
      </c>
      <c r="D45" s="25">
        <v>4.5</v>
      </c>
      <c r="E45" s="25">
        <v>0.9</v>
      </c>
      <c r="F45" s="25">
        <v>0.8899999999999999</v>
      </c>
      <c r="G45" s="25">
        <v>2.11</v>
      </c>
      <c r="H45" s="25">
        <v>1.67</v>
      </c>
      <c r="I45" s="25">
        <v>0.98</v>
      </c>
      <c r="J45" s="25">
        <v>1.5829300000000002</v>
      </c>
      <c r="K45" s="25">
        <v>1.1956287844284561</v>
      </c>
      <c r="L45" s="26">
        <v>0.55100000000000005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>
      <c r="A46" s="1"/>
      <c r="B46" s="69" t="s">
        <v>106</v>
      </c>
      <c r="C46" s="25">
        <v>4.8585775912655773</v>
      </c>
      <c r="D46" s="25">
        <v>0.6</v>
      </c>
      <c r="E46" s="25">
        <v>1.9</v>
      </c>
      <c r="F46" s="25">
        <v>1.92</v>
      </c>
      <c r="G46" s="25">
        <v>0.89</v>
      </c>
      <c r="H46" s="25">
        <v>1.5</v>
      </c>
      <c r="I46" s="25">
        <v>3.9733425000000002</v>
      </c>
      <c r="J46" s="25">
        <v>2.9157717000000001</v>
      </c>
      <c r="K46" s="25">
        <v>0</v>
      </c>
      <c r="L46" s="26">
        <v>1.39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>
      <c r="A47" s="1"/>
      <c r="B47" s="65" t="s">
        <v>107</v>
      </c>
      <c r="C47" s="355"/>
      <c r="D47" s="355"/>
      <c r="E47" s="355"/>
      <c r="F47" s="355"/>
      <c r="G47" s="355"/>
      <c r="H47" s="355"/>
      <c r="I47" s="355"/>
      <c r="J47" s="355"/>
      <c r="K47" s="355"/>
      <c r="L47" s="35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>
      <c r="A48" s="1"/>
      <c r="B48" s="69" t="s">
        <v>105</v>
      </c>
      <c r="C48" s="25">
        <v>3.0118181818181817</v>
      </c>
      <c r="D48" s="25">
        <v>0.47058823529411764</v>
      </c>
      <c r="E48" s="25">
        <v>0.7</v>
      </c>
      <c r="F48" s="25">
        <v>0.32258064516129031</v>
      </c>
      <c r="G48" s="25">
        <v>0.32258064516129031</v>
      </c>
      <c r="H48" s="25">
        <v>0.65</v>
      </c>
      <c r="I48" s="25">
        <v>0.99</v>
      </c>
      <c r="J48" s="25">
        <v>0</v>
      </c>
      <c r="K48" s="25">
        <v>0</v>
      </c>
      <c r="L48" s="26"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>
      <c r="A49" s="1"/>
      <c r="B49" s="69" t="s">
        <v>106</v>
      </c>
      <c r="C49" s="25">
        <v>0.96899999999999997</v>
      </c>
      <c r="D49" s="25">
        <v>3.2004201680672271</v>
      </c>
      <c r="E49" s="25">
        <v>4.7</v>
      </c>
      <c r="F49" s="25">
        <v>2.638095238095238</v>
      </c>
      <c r="G49" s="25">
        <v>13.621095238095238</v>
      </c>
      <c r="H49" s="25">
        <v>9.26</v>
      </c>
      <c r="I49" s="25">
        <v>1.75</v>
      </c>
      <c r="J49" s="25">
        <v>7.0000000000000007E-2</v>
      </c>
      <c r="K49" s="25">
        <v>0.04</v>
      </c>
      <c r="L49" s="26"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7" thickBot="1">
      <c r="A50" s="1"/>
      <c r="B50" s="261" t="s">
        <v>88</v>
      </c>
      <c r="C50" s="269">
        <v>16.956123198514916</v>
      </c>
      <c r="D50" s="269">
        <v>8.7710084033613445</v>
      </c>
      <c r="E50" s="269">
        <v>8.1999999999999993</v>
      </c>
      <c r="F50" s="269">
        <v>5.7706758832565281</v>
      </c>
      <c r="G50" s="269">
        <v>16.943675883256528</v>
      </c>
      <c r="H50" s="269">
        <v>13.08</v>
      </c>
      <c r="I50" s="269">
        <v>7.6933425</v>
      </c>
      <c r="J50" s="269">
        <v>4.5687017000000001</v>
      </c>
      <c r="K50" s="269">
        <v>1.2356287844284561</v>
      </c>
      <c r="L50" s="270">
        <v>1.9409999999999998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>
      <c r="A53" s="1"/>
      <c r="B53" s="1" t="s">
        <v>108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7" thickBo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"/>
      <c r="B55" s="59"/>
      <c r="C55" s="60"/>
      <c r="D55" s="60"/>
      <c r="E55" s="60"/>
      <c r="F55" s="60"/>
      <c r="G55" s="60"/>
      <c r="H55" s="60"/>
      <c r="I55" s="60"/>
      <c r="J55" s="60"/>
      <c r="K55" s="60"/>
      <c r="L55" s="6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7" thickBot="1">
      <c r="A56" s="1"/>
      <c r="B56" s="61"/>
      <c r="C56" s="62">
        <v>2014</v>
      </c>
      <c r="D56" s="62">
        <v>2015</v>
      </c>
      <c r="E56" s="62">
        <v>2016</v>
      </c>
      <c r="F56" s="62">
        <v>2017</v>
      </c>
      <c r="G56" s="62">
        <v>2018</v>
      </c>
      <c r="H56" s="62">
        <v>2019</v>
      </c>
      <c r="I56" s="62">
        <v>2020</v>
      </c>
      <c r="J56" s="62">
        <v>2021</v>
      </c>
      <c r="K56" s="62">
        <v>2022</v>
      </c>
      <c r="L56" s="63">
        <v>2023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1"/>
      <c r="B57" s="2" t="s">
        <v>109</v>
      </c>
      <c r="C57" s="3">
        <v>47</v>
      </c>
      <c r="D57" s="3">
        <v>15</v>
      </c>
      <c r="E57" s="3">
        <v>5</v>
      </c>
      <c r="F57" s="3">
        <v>10</v>
      </c>
      <c r="G57" s="3">
        <v>11</v>
      </c>
      <c r="H57" s="3">
        <v>13</v>
      </c>
      <c r="I57" s="3">
        <v>11</v>
      </c>
      <c r="J57" s="3">
        <v>17</v>
      </c>
      <c r="K57" s="3">
        <v>11</v>
      </c>
      <c r="L57" s="353">
        <v>15.19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>
      <c r="A58" s="1"/>
      <c r="B58" s="69" t="s">
        <v>110</v>
      </c>
      <c r="C58" s="1">
        <v>11</v>
      </c>
      <c r="D58" s="1">
        <v>5</v>
      </c>
      <c r="E58" s="1">
        <v>5</v>
      </c>
      <c r="F58" s="1">
        <v>9</v>
      </c>
      <c r="G58" s="1">
        <v>9</v>
      </c>
      <c r="H58" s="1">
        <v>2</v>
      </c>
      <c r="I58" s="1">
        <v>0</v>
      </c>
      <c r="J58" s="1">
        <v>0</v>
      </c>
      <c r="K58" s="1">
        <v>2</v>
      </c>
      <c r="L58" s="244"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>
      <c r="A59" s="1"/>
      <c r="B59" s="69" t="s">
        <v>111</v>
      </c>
      <c r="C59" s="1">
        <v>14</v>
      </c>
      <c r="D59" s="1">
        <v>6</v>
      </c>
      <c r="E59" s="1">
        <v>13</v>
      </c>
      <c r="F59" s="1">
        <v>9</v>
      </c>
      <c r="G59" s="1">
        <v>6</v>
      </c>
      <c r="H59" s="1">
        <v>7</v>
      </c>
      <c r="I59" s="1">
        <v>13</v>
      </c>
      <c r="J59" s="1">
        <v>8</v>
      </c>
      <c r="K59" s="1">
        <v>4</v>
      </c>
      <c r="L59" s="244">
        <v>4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7" thickBot="1">
      <c r="A60" s="1"/>
      <c r="B60" s="261" t="s">
        <v>88</v>
      </c>
      <c r="C60" s="262">
        <v>72</v>
      </c>
      <c r="D60" s="262">
        <v>26</v>
      </c>
      <c r="E60" s="262">
        <v>23</v>
      </c>
      <c r="F60" s="262">
        <v>28</v>
      </c>
      <c r="G60" s="262">
        <v>26</v>
      </c>
      <c r="H60" s="262">
        <v>22</v>
      </c>
      <c r="I60" s="262">
        <v>24</v>
      </c>
      <c r="J60" s="262">
        <v>25</v>
      </c>
      <c r="K60" s="262">
        <v>17</v>
      </c>
      <c r="L60" s="354">
        <v>19.189999999999998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1:5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1:5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4618-FF3B-564C-B07B-2B9B68A5F29D}">
  <dimension ref="A1:AZ529"/>
  <sheetViews>
    <sheetView topLeftCell="A3" workbookViewId="0">
      <pane xSplit="2" topLeftCell="C1" activePane="topRight" state="frozen"/>
      <selection pane="topRight" activeCell="D43" sqref="D43"/>
    </sheetView>
  </sheetViews>
  <sheetFormatPr baseColWidth="10" defaultColWidth="11" defaultRowHeight="16"/>
  <cols>
    <col min="1" max="1" width="18.83203125" customWidth="1"/>
    <col min="2" max="2" width="35.6640625" bestFit="1" customWidth="1"/>
    <col min="4" max="4" width="11.1640625" bestFit="1" customWidth="1"/>
  </cols>
  <sheetData>
    <row r="1" spans="1:5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 t="s">
        <v>112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>
      <c r="A6" s="1"/>
      <c r="B6" s="1" t="s">
        <v>113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>
      <c r="A8" s="203" t="s">
        <v>114</v>
      </c>
      <c r="B8" s="58" t="s">
        <v>115</v>
      </c>
      <c r="C8" s="59"/>
      <c r="D8" s="60"/>
      <c r="E8" s="6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7" thickBot="1">
      <c r="A9" s="1"/>
      <c r="B9" s="61" t="s">
        <v>116</v>
      </c>
      <c r="C9" s="61" t="s">
        <v>41</v>
      </c>
      <c r="D9" s="62" t="s">
        <v>42</v>
      </c>
      <c r="E9" s="63" t="s">
        <v>117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>
      <c r="A10" s="1"/>
      <c r="B10" s="101" t="s">
        <v>118</v>
      </c>
      <c r="C10" s="80">
        <f>487.44/1000</f>
        <v>0.48743999999999998</v>
      </c>
      <c r="D10" s="80">
        <f>-413.62/1000</f>
        <v>-0.41361999999999999</v>
      </c>
      <c r="E10" s="102">
        <f>C10+D10</f>
        <v>7.3819999999999997E-2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>
      <c r="A11" s="1"/>
      <c r="B11" s="101" t="s">
        <v>80</v>
      </c>
      <c r="C11" s="80">
        <f>3211.81/1000</f>
        <v>3.2118099999999998</v>
      </c>
      <c r="D11" s="80">
        <f>-8813.79/1000</f>
        <v>-8.8137900000000009</v>
      </c>
      <c r="E11" s="102">
        <f t="shared" ref="E11:E16" si="0">C11+D11</f>
        <v>-5.6019800000000011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>
      <c r="A12" s="1"/>
      <c r="B12" s="101" t="s">
        <v>119</v>
      </c>
      <c r="C12" s="80">
        <f>9876.27/1000</f>
        <v>9.8762699999999999</v>
      </c>
      <c r="D12" s="80">
        <f>-1447.74/1000</f>
        <v>-1.44774</v>
      </c>
      <c r="E12" s="102">
        <f t="shared" si="0"/>
        <v>8.4285300000000003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>
      <c r="A13" s="1"/>
      <c r="B13" s="101" t="s">
        <v>120</v>
      </c>
      <c r="C13" s="80">
        <f>544.36/1000</f>
        <v>0.54436000000000007</v>
      </c>
      <c r="D13" s="80">
        <f>-68.18/1000</f>
        <v>-6.8180000000000004E-2</v>
      </c>
      <c r="E13" s="102">
        <f t="shared" si="0"/>
        <v>0.47618000000000005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>
      <c r="A14" s="1"/>
      <c r="B14" s="101" t="s">
        <v>121</v>
      </c>
      <c r="C14" s="80">
        <f>12808.6/1000</f>
        <v>12.8086</v>
      </c>
      <c r="D14" s="103">
        <f>-1169.99/1000</f>
        <v>-1.1699900000000001</v>
      </c>
      <c r="E14" s="102">
        <f>C14+D14</f>
        <v>11.63861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>
      <c r="A15" s="1"/>
      <c r="B15" s="101" t="s">
        <v>122</v>
      </c>
      <c r="C15" s="80">
        <f>305.53/1000</f>
        <v>0.30552999999999997</v>
      </c>
      <c r="D15" s="80">
        <f>-2218.44/1000</f>
        <v>-2.2184400000000002</v>
      </c>
      <c r="E15" s="102">
        <f>C15+D15</f>
        <v>-1.9129100000000001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7" thickBot="1">
      <c r="A16" s="1"/>
      <c r="B16" s="5" t="s">
        <v>123</v>
      </c>
      <c r="C16" s="84">
        <f>3464.71/1000</f>
        <v>3.4647100000000002</v>
      </c>
      <c r="D16" s="84">
        <f>-4797.1/1000</f>
        <v>-4.7971000000000004</v>
      </c>
      <c r="E16" s="85">
        <f t="shared" si="0"/>
        <v>-1.3323900000000002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7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>
      <c r="A19" s="203" t="s">
        <v>114</v>
      </c>
      <c r="B19" s="114" t="s">
        <v>124</v>
      </c>
      <c r="C19" s="60"/>
      <c r="D19" s="60"/>
      <c r="E19" s="60"/>
      <c r="F19" s="6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7" thickBot="1">
      <c r="A20" s="1"/>
      <c r="B20" s="61" t="s">
        <v>125</v>
      </c>
      <c r="C20" s="62" t="s">
        <v>41</v>
      </c>
      <c r="D20" s="62" t="s">
        <v>42</v>
      </c>
      <c r="E20" s="62" t="s">
        <v>126</v>
      </c>
      <c r="F20" s="63" t="s">
        <v>127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7">
      <c r="A21" s="1"/>
      <c r="B21" s="104" t="s">
        <v>128</v>
      </c>
      <c r="C21" s="105">
        <v>9876.27</v>
      </c>
      <c r="D21" s="105">
        <v>-1447.74</v>
      </c>
      <c r="E21" s="106">
        <v>3315</v>
      </c>
      <c r="F21" s="107">
        <v>11077.369999999999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7">
      <c r="A22" s="1"/>
      <c r="B22" s="108" t="s">
        <v>121</v>
      </c>
      <c r="C22" s="99">
        <v>12808.599999999999</v>
      </c>
      <c r="D22" s="139">
        <v>-1169.99</v>
      </c>
      <c r="E22" s="109">
        <v>12307</v>
      </c>
      <c r="F22" s="110">
        <v>23176.9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8" thickBot="1">
      <c r="A23" s="1"/>
      <c r="B23" s="111" t="s">
        <v>80</v>
      </c>
      <c r="C23" s="100">
        <v>3211.81</v>
      </c>
      <c r="D23" s="100">
        <v>-8813.7900000000009</v>
      </c>
      <c r="E23" s="112">
        <v>15421</v>
      </c>
      <c r="F23" s="113">
        <v>11464.97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346" t="s">
        <v>129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7" thickBo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203" t="s">
        <v>130</v>
      </c>
      <c r="B28" s="115" t="s">
        <v>131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3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7" thickBot="1">
      <c r="A29" s="1"/>
      <c r="B29" s="117" t="s">
        <v>79</v>
      </c>
      <c r="C29" s="118">
        <v>2013</v>
      </c>
      <c r="D29" s="118">
        <v>2014</v>
      </c>
      <c r="E29" s="118">
        <v>2015</v>
      </c>
      <c r="F29" s="118">
        <v>2016</v>
      </c>
      <c r="G29" s="118">
        <v>2017</v>
      </c>
      <c r="H29" s="118">
        <v>2018</v>
      </c>
      <c r="I29" s="118">
        <v>2019</v>
      </c>
      <c r="J29" s="118">
        <v>2020</v>
      </c>
      <c r="K29" s="118">
        <v>2021</v>
      </c>
      <c r="L29" s="118">
        <v>2022</v>
      </c>
      <c r="M29" s="119" t="s">
        <v>61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7">
      <c r="A30" s="1"/>
      <c r="B30" s="120" t="s">
        <v>132</v>
      </c>
      <c r="C30" s="121">
        <v>2.6112700000000002</v>
      </c>
      <c r="D30" s="121">
        <v>2.65469</v>
      </c>
      <c r="E30" s="121">
        <v>3.1097399999999999</v>
      </c>
      <c r="F30" s="121">
        <v>3.1937500000000001</v>
      </c>
      <c r="G30" s="121">
        <v>3.13164</v>
      </c>
      <c r="H30" s="121">
        <v>3.11843</v>
      </c>
      <c r="I30" s="121">
        <v>3.22411</v>
      </c>
      <c r="J30" s="121">
        <v>2.7175700000000003</v>
      </c>
      <c r="K30" s="121">
        <v>2.7016799999999996</v>
      </c>
      <c r="L30" s="121">
        <v>2.80077</v>
      </c>
      <c r="M30" s="122">
        <v>2.4586300000000003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7">
      <c r="A31" s="1"/>
      <c r="B31" s="123" t="s">
        <v>133</v>
      </c>
      <c r="C31" s="124">
        <v>1.24539</v>
      </c>
      <c r="D31" s="124">
        <v>1.2928499999999998</v>
      </c>
      <c r="E31" s="124">
        <v>1.4016500000000001</v>
      </c>
      <c r="F31" s="124">
        <v>1.64852</v>
      </c>
      <c r="G31" s="124">
        <v>1.66754</v>
      </c>
      <c r="H31" s="124">
        <v>1.4459000000000002</v>
      </c>
      <c r="I31" s="124">
        <v>1.0058500000000001</v>
      </c>
      <c r="J31" s="124">
        <v>1.1147100000000001</v>
      </c>
      <c r="K31" s="124">
        <v>0.86805999999999994</v>
      </c>
      <c r="L31" s="124">
        <v>0.66585000000000005</v>
      </c>
      <c r="M31" s="125">
        <v>0.6688900000000001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26" t="s">
        <v>134</v>
      </c>
      <c r="C32" s="124">
        <v>1.0120899999999999</v>
      </c>
      <c r="D32" s="124">
        <v>0.98580000000000001</v>
      </c>
      <c r="E32" s="124">
        <v>1.19469</v>
      </c>
      <c r="F32" s="124">
        <v>1.2945199999999999</v>
      </c>
      <c r="G32" s="124">
        <v>1.3480699999999999</v>
      </c>
      <c r="H32" s="124">
        <v>1.1757899999999999</v>
      </c>
      <c r="I32" s="124">
        <v>1.2134200000000002</v>
      </c>
      <c r="J32" s="124">
        <v>1.3103</v>
      </c>
      <c r="K32" s="124">
        <v>0.15483000000000002</v>
      </c>
      <c r="L32" s="124">
        <v>5.2080000000000001E-2</v>
      </c>
      <c r="M32" s="125">
        <v>9.5810000000000006E-2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7">
      <c r="A33" s="1"/>
      <c r="B33" s="123" t="s">
        <v>80</v>
      </c>
      <c r="C33" s="124">
        <v>12.573829999999999</v>
      </c>
      <c r="D33" s="124">
        <v>12.32602</v>
      </c>
      <c r="E33" s="124">
        <v>12.082040000000001</v>
      </c>
      <c r="F33" s="124">
        <v>11.95115</v>
      </c>
      <c r="G33" s="124">
        <v>11.79341</v>
      </c>
      <c r="H33" s="124">
        <v>11.584</v>
      </c>
      <c r="I33" s="124">
        <v>11.713419999999999</v>
      </c>
      <c r="J33" s="124">
        <v>9.1444799999999997</v>
      </c>
      <c r="K33" s="124">
        <v>10.159450000000001</v>
      </c>
      <c r="L33" s="124">
        <v>10.864660000000001</v>
      </c>
      <c r="M33" s="125">
        <v>11.464969999999999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26" t="s">
        <v>83</v>
      </c>
      <c r="C34" s="124">
        <v>11.24175</v>
      </c>
      <c r="D34" s="124">
        <v>11.21988</v>
      </c>
      <c r="E34" s="124">
        <v>11.331160000000001</v>
      </c>
      <c r="F34" s="124">
        <v>11.33942</v>
      </c>
      <c r="G34" s="124">
        <v>12.185870000000001</v>
      </c>
      <c r="H34" s="124">
        <v>12.27216</v>
      </c>
      <c r="I34" s="124">
        <v>12.308629999999999</v>
      </c>
      <c r="J34" s="124">
        <v>5.0995799999999996</v>
      </c>
      <c r="K34" s="124">
        <v>4.9029399999999992</v>
      </c>
      <c r="L34" s="124">
        <v>9.5849899999999995</v>
      </c>
      <c r="M34" s="125">
        <v>11.077369999999998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26" t="s">
        <v>135</v>
      </c>
      <c r="C35" s="124">
        <v>3.5074899999999998</v>
      </c>
      <c r="D35" s="124">
        <v>3.1865999999999999</v>
      </c>
      <c r="E35" s="124">
        <v>3.1885100000000004</v>
      </c>
      <c r="F35" s="124">
        <v>3.44808</v>
      </c>
      <c r="G35" s="124">
        <v>3.3121</v>
      </c>
      <c r="H35" s="124">
        <v>3.4351400000000001</v>
      </c>
      <c r="I35" s="124">
        <v>3.3635999999999999</v>
      </c>
      <c r="J35" s="124">
        <v>3.5079899999999999</v>
      </c>
      <c r="K35" s="124">
        <v>3.1681900000000001</v>
      </c>
      <c r="L35" s="124">
        <v>2.9534199999999999</v>
      </c>
      <c r="M35" s="125">
        <v>3.0972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26" t="s">
        <v>136</v>
      </c>
      <c r="C36" s="124">
        <v>21.92557</v>
      </c>
      <c r="D36" s="124">
        <v>22.675339999999998</v>
      </c>
      <c r="E36" s="124">
        <v>23.655819999999999</v>
      </c>
      <c r="F36" s="124">
        <v>24.648499999999999</v>
      </c>
      <c r="G36" s="124">
        <v>24.910919999999997</v>
      </c>
      <c r="H36" s="124">
        <v>24.626669999999997</v>
      </c>
      <c r="I36" s="124">
        <v>23.806080000000001</v>
      </c>
      <c r="J36" s="124">
        <v>19.69351</v>
      </c>
      <c r="K36" s="124">
        <v>21.727550000000001</v>
      </c>
      <c r="L36" s="124">
        <v>21.89714</v>
      </c>
      <c r="M36" s="125">
        <v>23.1769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26" t="s">
        <v>82</v>
      </c>
      <c r="C37" s="124">
        <v>4.7319799999999992</v>
      </c>
      <c r="D37" s="124">
        <v>4.8365299999999998</v>
      </c>
      <c r="E37" s="124">
        <v>5.2743799999999998</v>
      </c>
      <c r="F37" s="124">
        <v>5.2647700000000004</v>
      </c>
      <c r="G37" s="124">
        <v>5.3546000000000005</v>
      </c>
      <c r="H37" s="124">
        <v>5.3505600000000006</v>
      </c>
      <c r="I37" s="124">
        <v>5.2181199999999999</v>
      </c>
      <c r="J37" s="124">
        <v>4.3683999999999994</v>
      </c>
      <c r="K37" s="124">
        <v>5.0244300000000006</v>
      </c>
      <c r="L37" s="124">
        <v>4.8893999999999993</v>
      </c>
      <c r="M37" s="125">
        <v>2.0661800000000001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7">
      <c r="A38" s="1"/>
      <c r="B38" s="123" t="s">
        <v>137</v>
      </c>
      <c r="C38" s="124">
        <v>0.47926999999999997</v>
      </c>
      <c r="D38" s="124">
        <v>0.55477999999999994</v>
      </c>
      <c r="E38" s="124">
        <v>0.53364999999999996</v>
      </c>
      <c r="F38" s="124">
        <v>0.53752999999999995</v>
      </c>
      <c r="G38" s="124">
        <v>0.55735999999999997</v>
      </c>
      <c r="H38" s="124">
        <v>0.45049</v>
      </c>
      <c r="I38" s="124">
        <v>0.32765</v>
      </c>
      <c r="J38" s="124">
        <v>0.26122000000000001</v>
      </c>
      <c r="K38" s="124">
        <v>0.25542999999999999</v>
      </c>
      <c r="L38" s="124">
        <v>0.3125</v>
      </c>
      <c r="M38" s="125">
        <v>0.24865999999999996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26" t="s">
        <v>138</v>
      </c>
      <c r="C39" s="124">
        <v>0.43704000000000004</v>
      </c>
      <c r="D39" s="124">
        <v>0.43592000000000003</v>
      </c>
      <c r="E39" s="124">
        <v>0.41061000000000003</v>
      </c>
      <c r="F39" s="124">
        <v>0.40755000000000002</v>
      </c>
      <c r="G39" s="124">
        <v>0.41385</v>
      </c>
      <c r="H39" s="124">
        <v>0.36947000000000002</v>
      </c>
      <c r="I39" s="124">
        <v>0.35816999999999999</v>
      </c>
      <c r="J39" s="124">
        <v>0.29302999999999996</v>
      </c>
      <c r="K39" s="124">
        <v>0.29437999999999998</v>
      </c>
      <c r="L39" s="124">
        <v>0.27849000000000002</v>
      </c>
      <c r="M39" s="125">
        <v>0.32400000000000001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7" thickBot="1">
      <c r="A40" s="1"/>
      <c r="B40" s="127" t="s">
        <v>139</v>
      </c>
      <c r="C40" s="128">
        <v>1.3583900000000002</v>
      </c>
      <c r="D40" s="128">
        <v>1.40974</v>
      </c>
      <c r="E40" s="128">
        <v>1.46428</v>
      </c>
      <c r="F40" s="128">
        <v>1.3273900000000001</v>
      </c>
      <c r="G40" s="128">
        <v>1.6318299999999999</v>
      </c>
      <c r="H40" s="128">
        <v>1.6014600000000001</v>
      </c>
      <c r="I40" s="128">
        <v>1.66252</v>
      </c>
      <c r="J40" s="128">
        <v>1.5708900000000001</v>
      </c>
      <c r="K40" s="128">
        <v>1.83677</v>
      </c>
      <c r="L40" s="128">
        <v>1.5634600000000001</v>
      </c>
      <c r="M40" s="129">
        <v>1.5358399999999999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>
      <c r="A43" s="1"/>
      <c r="B43" s="154" t="s">
        <v>140</v>
      </c>
      <c r="C43" s="15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7" thickBot="1">
      <c r="A44" s="1"/>
      <c r="B44" s="154"/>
      <c r="C44" s="15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>
      <c r="A45" s="1" t="s">
        <v>141</v>
      </c>
      <c r="B45" s="131" t="s">
        <v>142</v>
      </c>
      <c r="C45" s="13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7" thickBot="1">
      <c r="A46" s="203" t="s">
        <v>143</v>
      </c>
      <c r="B46" s="133" t="s">
        <v>79</v>
      </c>
      <c r="C46" s="13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>
      <c r="A47" s="304" t="s">
        <v>144</v>
      </c>
      <c r="B47" s="135" t="s">
        <v>145</v>
      </c>
      <c r="C47" s="155">
        <v>24.58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>
      <c r="A48" s="1"/>
      <c r="B48" s="136" t="s">
        <v>146</v>
      </c>
      <c r="C48" s="156">
        <v>3.75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>
      <c r="A49" s="1"/>
      <c r="B49" s="137" t="s">
        <v>147</v>
      </c>
      <c r="C49" s="157">
        <v>2.9839000000000002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>
      <c r="A50" s="1"/>
      <c r="B50" s="137" t="s">
        <v>148</v>
      </c>
      <c r="C50" s="157">
        <v>0.76144000000000001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>
      <c r="A51" s="1"/>
      <c r="B51" s="136" t="s">
        <v>42</v>
      </c>
      <c r="C51" s="158">
        <v>19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7" thickBot="1">
      <c r="A52" s="1"/>
      <c r="B52" s="138" t="s">
        <v>149</v>
      </c>
      <c r="C52" s="159">
        <v>47.25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7" thickBot="1">
      <c r="A53" s="1"/>
      <c r="B53" s="140" t="s">
        <v>88</v>
      </c>
      <c r="C53" s="141">
        <v>47.25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"/>
      <c r="B56" s="1" t="s">
        <v>150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7" thickBo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>
      <c r="A58" s="1"/>
      <c r="B58" s="142" t="s">
        <v>151</v>
      </c>
      <c r="C58" s="60"/>
      <c r="D58" s="6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7" thickBot="1">
      <c r="A59" s="203" t="s">
        <v>152</v>
      </c>
      <c r="B59" s="75" t="s">
        <v>79</v>
      </c>
      <c r="C59" s="62"/>
      <c r="D59" s="63" t="s">
        <v>153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"/>
      <c r="B60" s="9" t="s">
        <v>154</v>
      </c>
      <c r="C60" s="2">
        <v>1.6982699999999999</v>
      </c>
      <c r="D60" s="143">
        <v>4.0494285562362613E-2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"/>
      <c r="B61" s="9" t="s">
        <v>155</v>
      </c>
      <c r="C61" s="69">
        <v>2.5800799999999997</v>
      </c>
      <c r="D61" s="144">
        <v>6.1520545198196122E-2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1"/>
      <c r="B62" s="9" t="s">
        <v>156</v>
      </c>
      <c r="C62" s="69">
        <v>5.4869999999999995E-2</v>
      </c>
      <c r="D62" s="144">
        <v>1.3083440494190185E-3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>
      <c r="A63" s="1"/>
      <c r="B63" s="9" t="s">
        <v>157</v>
      </c>
      <c r="C63" s="69">
        <v>2.7708300000000001</v>
      </c>
      <c r="D63" s="144">
        <v>6.6068870830174958E-2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>
      <c r="A64" s="1"/>
      <c r="B64" s="9" t="s">
        <v>158</v>
      </c>
      <c r="C64" s="69">
        <v>14.648729999999999</v>
      </c>
      <c r="D64" s="144">
        <v>0.34929066387909347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"/>
      <c r="B65" s="9" t="s">
        <v>159</v>
      </c>
      <c r="C65" s="69">
        <v>4.453E-2</v>
      </c>
      <c r="D65" s="144">
        <v>1.0617926101809533E-3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"/>
      <c r="B66" s="9" t="s">
        <v>160</v>
      </c>
      <c r="C66" s="69">
        <v>5.1000000000000004E-4</v>
      </c>
      <c r="D66" s="144">
        <v>1.2160660929537079E-5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1"/>
      <c r="B67" s="9" t="s">
        <v>161</v>
      </c>
      <c r="C67" s="69">
        <v>0.60941000000000012</v>
      </c>
      <c r="D67" s="144">
        <v>1.4531036033469006E-2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>
      <c r="A68" s="1"/>
      <c r="B68" s="9" t="s">
        <v>162</v>
      </c>
      <c r="C68" s="69">
        <v>0.16320999999999997</v>
      </c>
      <c r="D68" s="144">
        <v>3.8916499417838159E-3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A69" s="1"/>
      <c r="B69" s="9" t="s">
        <v>163</v>
      </c>
      <c r="C69" s="69">
        <v>13.460540000000002</v>
      </c>
      <c r="D69" s="144">
        <v>0.32095894680092363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7" thickBot="1">
      <c r="A70" s="1"/>
      <c r="B70" s="9" t="s">
        <v>87</v>
      </c>
      <c r="C70" s="69">
        <v>5.9075299999999995</v>
      </c>
      <c r="D70" s="144">
        <v>0.14086170443346702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7" thickBot="1">
      <c r="A71" s="1"/>
      <c r="B71" s="22" t="s">
        <v>88</v>
      </c>
      <c r="C71" s="146">
        <v>41.938509999999994</v>
      </c>
      <c r="D71" s="24">
        <v>1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>
      <c r="A74" s="1"/>
      <c r="B74" s="1" t="s">
        <v>164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7" thickBo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>
      <c r="A76" s="203" t="s">
        <v>165</v>
      </c>
      <c r="B76" s="114" t="s">
        <v>164</v>
      </c>
      <c r="C76" s="372" t="s">
        <v>61</v>
      </c>
      <c r="D76" s="372"/>
      <c r="E76" s="372">
        <v>2022</v>
      </c>
      <c r="F76" s="37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7" thickBot="1">
      <c r="A77" s="1"/>
      <c r="B77" s="61" t="s">
        <v>79</v>
      </c>
      <c r="C77" s="62" t="s">
        <v>166</v>
      </c>
      <c r="D77" s="62" t="s">
        <v>167</v>
      </c>
      <c r="E77" s="62" t="s">
        <v>166</v>
      </c>
      <c r="F77" s="63" t="s">
        <v>167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>
      <c r="A78" s="1"/>
      <c r="B78" s="2" t="s">
        <v>168</v>
      </c>
      <c r="C78" s="161">
        <v>3.2058599999999995</v>
      </c>
      <c r="D78" s="143">
        <v>0.10442976124085955</v>
      </c>
      <c r="E78" s="165">
        <v>3.1150600000000002</v>
      </c>
      <c r="F78" s="143">
        <v>0.1084767270537836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>
      <c r="A79" s="1"/>
      <c r="B79" s="69" t="s">
        <v>154</v>
      </c>
      <c r="C79" s="162">
        <v>1.9599999999999999E-3</v>
      </c>
      <c r="D79" s="144">
        <v>6.3846310204464558E-5</v>
      </c>
      <c r="E79" s="166">
        <v>0.14349999999999999</v>
      </c>
      <c r="F79" s="144">
        <v>4.9971462290350575E-3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>
      <c r="A80" s="1"/>
      <c r="B80" s="69" t="s">
        <v>169</v>
      </c>
      <c r="C80" s="162">
        <v>0.35293000000000002</v>
      </c>
      <c r="D80" s="144">
        <v>1.1496570541051878E-2</v>
      </c>
      <c r="E80" s="166">
        <v>0.44490000000000002</v>
      </c>
      <c r="F80" s="144">
        <v>1.549289447594214E-2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>
      <c r="A81" s="1"/>
      <c r="B81" s="69" t="s">
        <v>170</v>
      </c>
      <c r="C81" s="162">
        <v>0.35920000000000002</v>
      </c>
      <c r="D81" s="144">
        <v>1.1700813584410037E-2</v>
      </c>
      <c r="E81" s="166">
        <v>0.29511999999999999</v>
      </c>
      <c r="F81" s="144">
        <v>1.0277057805664293E-2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>
      <c r="A82" s="1"/>
      <c r="B82" s="69" t="s">
        <v>171</v>
      </c>
      <c r="C82" s="162">
        <v>0.20632</v>
      </c>
      <c r="D82" s="144">
        <v>6.7208013884618003E-3</v>
      </c>
      <c r="E82" s="166">
        <v>0.46785999999999994</v>
      </c>
      <c r="F82" s="144">
        <v>1.6292437872587748E-2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>
      <c r="A83" s="1"/>
      <c r="B83" s="69" t="s">
        <v>172</v>
      </c>
      <c r="C83" s="162">
        <v>2.0435799999999995</v>
      </c>
      <c r="D83" s="144">
        <v>6.6568899289612071E-2</v>
      </c>
      <c r="E83" s="166">
        <v>2.0266500000000005</v>
      </c>
      <c r="F83" s="144">
        <v>7.0574678781002806E-2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>
      <c r="A84" s="1"/>
      <c r="B84" s="69" t="s">
        <v>173</v>
      </c>
      <c r="C84" s="162">
        <v>0.30725000000000002</v>
      </c>
      <c r="D84" s="144">
        <v>1.0008560617511091E-2</v>
      </c>
      <c r="E84" s="166">
        <v>0.51311999999999991</v>
      </c>
      <c r="F84" s="144">
        <v>1.786854127555727E-2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>
      <c r="A85" s="1"/>
      <c r="B85" s="69" t="s">
        <v>174</v>
      </c>
      <c r="C85" s="162">
        <v>3.0159400000000001</v>
      </c>
      <c r="D85" s="144">
        <v>9.8243184080639215E-2</v>
      </c>
      <c r="E85" s="166">
        <v>2.0997999999999997</v>
      </c>
      <c r="F85" s="144">
        <v>7.3122004541657223E-2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>
      <c r="A86" s="1"/>
      <c r="B86" s="69" t="s">
        <v>156</v>
      </c>
      <c r="C86" s="162">
        <v>8.3622300000000003</v>
      </c>
      <c r="D86" s="144">
        <v>0.27239669927606108</v>
      </c>
      <c r="E86" s="166">
        <v>5.2512799999999995</v>
      </c>
      <c r="F86" s="144">
        <v>0.18286699686137431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>
      <c r="A87" s="1"/>
      <c r="B87" s="69" t="s">
        <v>157</v>
      </c>
      <c r="C87" s="162">
        <v>5.1709999999999999E-2</v>
      </c>
      <c r="D87" s="144">
        <v>1.6844350513637054E-3</v>
      </c>
      <c r="E87" s="166">
        <v>0.29158999999999996</v>
      </c>
      <c r="F87" s="144">
        <v>1.0154131490761897E-2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>
      <c r="A88" s="1"/>
      <c r="B88" s="69" t="s">
        <v>158</v>
      </c>
      <c r="C88" s="162">
        <v>1.1227199999999999</v>
      </c>
      <c r="D88" s="144">
        <v>3.657220887385533E-2</v>
      </c>
      <c r="E88" s="166">
        <v>0.70225000000000004</v>
      </c>
      <c r="F88" s="144">
        <v>2.4454675535469473E-2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>
      <c r="A89" s="1"/>
      <c r="B89" s="69" t="s">
        <v>175</v>
      </c>
      <c r="C89" s="162">
        <v>0.17191000000000001</v>
      </c>
      <c r="D89" s="144">
        <v>5.5999077485966858E-3</v>
      </c>
      <c r="E89" s="166">
        <v>0.10734</v>
      </c>
      <c r="F89" s="144">
        <v>3.7379350259555614E-3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>
      <c r="A90" s="1"/>
      <c r="B90" s="69" t="s">
        <v>176</v>
      </c>
      <c r="C90" s="162">
        <v>0</v>
      </c>
      <c r="D90" s="144">
        <v>0</v>
      </c>
      <c r="E90" s="166">
        <v>1.9957499999999999</v>
      </c>
      <c r="F90" s="144">
        <v>6.9498638234123458E-2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>
      <c r="A91" s="1"/>
      <c r="B91" s="69" t="s">
        <v>159</v>
      </c>
      <c r="C91" s="162">
        <v>2.5116100000000001</v>
      </c>
      <c r="D91" s="144">
        <v>8.1814811822773087E-2</v>
      </c>
      <c r="E91" s="166">
        <v>2.2113299999999998</v>
      </c>
      <c r="F91" s="144">
        <v>7.7005849272836879E-2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>
      <c r="A92" s="1"/>
      <c r="B92" s="69" t="s">
        <v>177</v>
      </c>
      <c r="C92" s="162">
        <v>0.34531000000000001</v>
      </c>
      <c r="D92" s="144">
        <v>1.1248351722807989E-2</v>
      </c>
      <c r="E92" s="166">
        <v>0.44285999999999998</v>
      </c>
      <c r="F92" s="144">
        <v>1.5421854905856902E-2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>
      <c r="A93" s="1"/>
      <c r="B93" s="69" t="s">
        <v>160</v>
      </c>
      <c r="C93" s="162">
        <v>0.82010999999999989</v>
      </c>
      <c r="D93" s="144">
        <v>2.6714794623358892E-2</v>
      </c>
      <c r="E93" s="166">
        <v>1.4660700000000002</v>
      </c>
      <c r="F93" s="144">
        <v>5.1053422801403681E-2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>
      <c r="A94" s="1"/>
      <c r="B94" s="69" t="s">
        <v>161</v>
      </c>
      <c r="C94" s="162">
        <v>3.4040000000000008E-2</v>
      </c>
      <c r="D94" s="144">
        <v>1.1088410200816195E-3</v>
      </c>
      <c r="E94" s="166">
        <v>6.8780000000000008E-2</v>
      </c>
      <c r="F94" s="144">
        <v>2.3951478580699044E-3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>
      <c r="A95" s="1"/>
      <c r="B95" s="69" t="s">
        <v>162</v>
      </c>
      <c r="C95" s="162">
        <v>1.8931600000000002</v>
      </c>
      <c r="D95" s="144">
        <v>6.1669020727900072E-2</v>
      </c>
      <c r="E95" s="166">
        <v>1.9874099999999997</v>
      </c>
      <c r="F95" s="144">
        <v>6.9208211756422028E-2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>
      <c r="A96" s="1"/>
      <c r="B96" s="69" t="s">
        <v>163</v>
      </c>
      <c r="C96" s="162">
        <v>2.2946</v>
      </c>
      <c r="D96" s="144">
        <v>7.4745787446512446E-2</v>
      </c>
      <c r="E96" s="166">
        <v>2.1067800000000001</v>
      </c>
      <c r="F96" s="144">
        <v>7.3365071305968491E-2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>
      <c r="A97" s="1"/>
      <c r="B97" s="69" t="s">
        <v>87</v>
      </c>
      <c r="C97" s="162">
        <v>3.5982799999999995</v>
      </c>
      <c r="D97" s="144">
        <v>0.11721270463393914</v>
      </c>
      <c r="E97" s="166">
        <v>2.9789400000000006</v>
      </c>
      <c r="F97" s="144">
        <v>0.1037365769165275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7" thickBot="1">
      <c r="A98" s="1"/>
      <c r="B98" s="5" t="s">
        <v>88</v>
      </c>
      <c r="C98" s="163">
        <v>30.698719999999994</v>
      </c>
      <c r="D98" s="145">
        <v>1</v>
      </c>
      <c r="E98" s="167">
        <v>28.716389999999993</v>
      </c>
      <c r="F98" s="145">
        <v>1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>
      <c r="A100" s="1"/>
      <c r="B100" s="1" t="s">
        <v>178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7" thickBo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7">
      <c r="A102" s="1"/>
      <c r="B102" s="148" t="s">
        <v>179</v>
      </c>
      <c r="C102" s="374" t="s">
        <v>61</v>
      </c>
      <c r="D102" s="374"/>
      <c r="E102" s="374">
        <v>2022</v>
      </c>
      <c r="F102" s="37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7" thickBot="1">
      <c r="A103" s="203" t="s">
        <v>180</v>
      </c>
      <c r="B103" s="61" t="s">
        <v>79</v>
      </c>
      <c r="C103" s="62" t="s">
        <v>166</v>
      </c>
      <c r="D103" s="62" t="s">
        <v>167</v>
      </c>
      <c r="E103" s="62" t="s">
        <v>166</v>
      </c>
      <c r="F103" s="63" t="s">
        <v>167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>
      <c r="A104" s="1"/>
      <c r="B104" s="2" t="s">
        <v>168</v>
      </c>
      <c r="C104" s="2">
        <v>3.8849999999999998</v>
      </c>
      <c r="D104" s="143">
        <v>0.20524063606107032</v>
      </c>
      <c r="E104" s="3">
        <v>3.4228499999999995</v>
      </c>
      <c r="F104" s="143">
        <v>0.16244495352105254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>
      <c r="A105" s="1"/>
      <c r="B105" s="69" t="s">
        <v>154</v>
      </c>
      <c r="C105" s="69">
        <v>0.26</v>
      </c>
      <c r="D105" s="144">
        <v>1.3735538063289135E-2</v>
      </c>
      <c r="E105" s="1">
        <v>0.33526</v>
      </c>
      <c r="F105" s="144">
        <v>1.591109605079629E-2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>
      <c r="A106" s="1"/>
      <c r="B106" s="69" t="s">
        <v>181</v>
      </c>
      <c r="C106" s="69">
        <v>0.13400000000000001</v>
      </c>
      <c r="D106" s="144">
        <v>7.0790850018490155E-3</v>
      </c>
      <c r="E106" s="1">
        <v>0.18124999999999999</v>
      </c>
      <c r="F106" s="144">
        <v>8.601939268647699E-3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>
      <c r="A107" s="1"/>
      <c r="B107" s="69" t="s">
        <v>182</v>
      </c>
      <c r="C107" s="69">
        <v>0.10199999999999999</v>
      </c>
      <c r="D107" s="144">
        <v>5.3885572402134294E-3</v>
      </c>
      <c r="E107" s="1">
        <v>0.17173000000000005</v>
      </c>
      <c r="F107" s="144">
        <v>8.1501298240268683E-3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>
      <c r="A108" s="1"/>
      <c r="B108" s="69" t="s">
        <v>170</v>
      </c>
      <c r="C108" s="69">
        <v>0.38</v>
      </c>
      <c r="D108" s="144">
        <v>2.0075017169422581E-2</v>
      </c>
      <c r="E108" s="1">
        <v>0.47183000000000003</v>
      </c>
      <c r="F108" s="144">
        <v>2.2392568304143691E-2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>
      <c r="A109" s="1"/>
      <c r="B109" s="69" t="s">
        <v>171</v>
      </c>
      <c r="C109" s="69">
        <v>3.6999999999999998E-2</v>
      </c>
      <c r="D109" s="144">
        <v>1.9546727243911458E-3</v>
      </c>
      <c r="E109" s="1">
        <v>6.2320000000000007E-2</v>
      </c>
      <c r="F109" s="144">
        <v>2.9576433391565499E-3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>
      <c r="A110" s="1"/>
      <c r="B110" s="69" t="s">
        <v>173</v>
      </c>
      <c r="C110" s="69">
        <v>2.6819999999999999</v>
      </c>
      <c r="D110" s="144">
        <v>0.14168735802208252</v>
      </c>
      <c r="E110" s="1">
        <v>4.2061299999999999</v>
      </c>
      <c r="F110" s="144">
        <v>0.19961861967468769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>
      <c r="A111" s="1"/>
      <c r="B111" s="69" t="s">
        <v>183</v>
      </c>
      <c r="C111" s="69">
        <v>2.4E-2</v>
      </c>
      <c r="D111" s="144">
        <v>1.2678958212266893E-3</v>
      </c>
      <c r="E111" s="1">
        <v>3.1890000000000002E-2</v>
      </c>
      <c r="F111" s="144">
        <v>1.5134667215292422E-3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>
      <c r="A112" s="1"/>
      <c r="B112" s="69" t="s">
        <v>184</v>
      </c>
      <c r="C112" s="69">
        <v>0</v>
      </c>
      <c r="D112" s="144">
        <v>0</v>
      </c>
      <c r="E112" s="1">
        <v>2.9999999999999997E-5</v>
      </c>
      <c r="F112" s="144">
        <v>1.4237692582589294E-6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>
      <c r="A113" s="1"/>
      <c r="B113" s="69" t="s">
        <v>156</v>
      </c>
      <c r="C113" s="69">
        <v>4.9269999999999996</v>
      </c>
      <c r="D113" s="144">
        <v>0.26028844629932907</v>
      </c>
      <c r="E113" s="1">
        <v>5.2521399999999998</v>
      </c>
      <c r="F113" s="144">
        <v>0.24926118240240178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>
      <c r="A114" s="1"/>
      <c r="B114" s="69" t="s">
        <v>158</v>
      </c>
      <c r="C114" s="69">
        <v>0.38300000000000001</v>
      </c>
      <c r="D114" s="144">
        <v>2.0233504147075917E-2</v>
      </c>
      <c r="E114" s="1">
        <v>0.24893999999999997</v>
      </c>
      <c r="F114" s="144">
        <v>1.1814437305032595E-2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>
      <c r="A115" s="1"/>
      <c r="B115" s="69" t="s">
        <v>185</v>
      </c>
      <c r="C115" s="69">
        <v>1.0109999999999999</v>
      </c>
      <c r="D115" s="144">
        <v>5.3410111469174279E-2</v>
      </c>
      <c r="E115" s="1">
        <v>0.69823000000000002</v>
      </c>
      <c r="F115" s="144">
        <v>3.3137280306471076E-2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>
      <c r="A116" s="1"/>
      <c r="B116" s="69" t="s">
        <v>177</v>
      </c>
      <c r="C116" s="69">
        <v>0.35</v>
      </c>
      <c r="D116" s="144">
        <v>1.849014739288922E-2</v>
      </c>
      <c r="E116" s="1">
        <v>0.61605000000000021</v>
      </c>
      <c r="F116" s="144">
        <v>2.9237101718347126E-2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>
      <c r="A117" s="1"/>
      <c r="B117" s="69" t="s">
        <v>160</v>
      </c>
      <c r="C117" s="69">
        <v>5.1999999999999998E-2</v>
      </c>
      <c r="D117" s="144">
        <v>2.7471076126578267E-3</v>
      </c>
      <c r="E117" s="1">
        <v>0.12699000000000002</v>
      </c>
      <c r="F117" s="144">
        <v>6.0268152702100493E-3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>
      <c r="A118" s="1"/>
      <c r="B118" s="69" t="s">
        <v>163</v>
      </c>
      <c r="C118" s="69">
        <v>2.702</v>
      </c>
      <c r="D118" s="144">
        <v>0.14274393787310477</v>
      </c>
      <c r="E118" s="1">
        <v>2.8675199999999998</v>
      </c>
      <c r="F118" s="144">
        <v>0.13608956078142151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>
      <c r="A119" s="1"/>
      <c r="B119" s="69" t="s">
        <v>186</v>
      </c>
      <c r="C119" s="69">
        <v>0</v>
      </c>
      <c r="D119" s="144">
        <v>0</v>
      </c>
      <c r="E119" s="1">
        <v>4.0000000000000003E-5</v>
      </c>
      <c r="F119" s="144">
        <v>1.8983590110119061E-6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>
      <c r="A120" s="1"/>
      <c r="B120" s="69" t="s">
        <v>87</v>
      </c>
      <c r="C120" s="69">
        <v>2.0009999999999999</v>
      </c>
      <c r="D120" s="144">
        <v>0.10571081409477522</v>
      </c>
      <c r="E120" s="1">
        <v>2.3776299999999999</v>
      </c>
      <c r="F120" s="144">
        <v>0.11283988338380595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17" thickBot="1">
      <c r="A121" s="1"/>
      <c r="B121" s="5" t="s">
        <v>88</v>
      </c>
      <c r="C121" s="5">
        <v>18.928999999999998</v>
      </c>
      <c r="D121" s="145">
        <v>1</v>
      </c>
      <c r="E121" s="6">
        <v>21.070830000000001</v>
      </c>
      <c r="F121" s="145">
        <v>1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>
      <c r="A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>
      <c r="A124" s="1"/>
      <c r="B124" s="1" t="s">
        <v>187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ht="17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>
      <c r="A126" s="203" t="s">
        <v>188</v>
      </c>
      <c r="B126" s="153" t="s">
        <v>189</v>
      </c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ht="17" thickBot="1">
      <c r="A127" s="1"/>
      <c r="B127" s="21" t="s">
        <v>79</v>
      </c>
      <c r="C127" s="20">
        <v>2013</v>
      </c>
      <c r="D127" s="20">
        <v>2014</v>
      </c>
      <c r="E127" s="20">
        <v>2015</v>
      </c>
      <c r="F127" s="20">
        <v>2016</v>
      </c>
      <c r="G127" s="20">
        <v>2017</v>
      </c>
      <c r="H127" s="20">
        <v>2018</v>
      </c>
      <c r="I127" s="20">
        <v>2019</v>
      </c>
      <c r="J127" s="20">
        <v>2020</v>
      </c>
      <c r="K127" s="20">
        <v>2021</v>
      </c>
      <c r="L127" s="20">
        <v>2022</v>
      </c>
      <c r="M127" s="19">
        <v>2023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>
      <c r="A128" s="1"/>
      <c r="B128" s="149" t="s">
        <v>126</v>
      </c>
      <c r="C128" s="150">
        <v>67.617999999999995</v>
      </c>
      <c r="D128" s="150">
        <v>62.646999999999998</v>
      </c>
      <c r="E128" s="150">
        <v>63.281999999999996</v>
      </c>
      <c r="F128" s="150">
        <v>62.552999999999997</v>
      </c>
      <c r="G128" s="150">
        <v>62.465000000000003</v>
      </c>
      <c r="H128" s="150">
        <v>60.343490000000003</v>
      </c>
      <c r="I128" s="150">
        <v>60.790649999999992</v>
      </c>
      <c r="J128" s="150">
        <v>50.408130000000007</v>
      </c>
      <c r="K128" s="150">
        <v>49.602629999999998</v>
      </c>
      <c r="L128" s="150">
        <v>55.39293</v>
      </c>
      <c r="M128" s="107">
        <v>51.448980000000006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>
      <c r="A129" s="1"/>
      <c r="B129" s="98" t="s">
        <v>190</v>
      </c>
      <c r="C129">
        <v>28.417000000000002</v>
      </c>
      <c r="D129" s="151">
        <v>29.384</v>
      </c>
      <c r="E129">
        <v>32.29</v>
      </c>
      <c r="F129">
        <v>35.143000000000001</v>
      </c>
      <c r="G129">
        <v>34.634999999999998</v>
      </c>
      <c r="H129">
        <v>35.235509999999998</v>
      </c>
      <c r="I129">
        <v>33.050509999999996</v>
      </c>
      <c r="J129">
        <v>24.867180000000001</v>
      </c>
      <c r="K129">
        <v>25.080290000000002</v>
      </c>
      <c r="L129">
        <v>28.718070000000004</v>
      </c>
      <c r="M129" s="110">
        <v>30.70017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>
      <c r="A130" s="1"/>
      <c r="B130" s="98" t="s">
        <v>191</v>
      </c>
      <c r="C130">
        <v>26.91</v>
      </c>
      <c r="D130" s="151">
        <v>22.748000000000001</v>
      </c>
      <c r="E130">
        <v>22.925999999999998</v>
      </c>
      <c r="F130">
        <v>24.265000000000001</v>
      </c>
      <c r="G130">
        <v>23.129000000000001</v>
      </c>
      <c r="H130">
        <v>22.242570000000001</v>
      </c>
      <c r="I130">
        <v>20.494169999999997</v>
      </c>
      <c r="J130">
        <v>18.612099999999998</v>
      </c>
      <c r="K130">
        <v>18.250510000000002</v>
      </c>
      <c r="L130">
        <v>21.070730000000001</v>
      </c>
      <c r="M130" s="110">
        <v>18.928489999999996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ht="17" thickBot="1">
      <c r="A131" s="1"/>
      <c r="B131" s="64" t="s">
        <v>192</v>
      </c>
      <c r="C131" s="152">
        <v>66.155000000000001</v>
      </c>
      <c r="D131" s="152">
        <v>66.051000000000002</v>
      </c>
      <c r="E131" s="152">
        <v>68.186999999999998</v>
      </c>
      <c r="F131" s="152">
        <v>69.570999999999998</v>
      </c>
      <c r="G131" s="152">
        <v>70.707999999999998</v>
      </c>
      <c r="H131" s="152">
        <v>69.8065</v>
      </c>
      <c r="I131" s="152">
        <v>68.514610000000005</v>
      </c>
      <c r="J131" s="152">
        <v>52.598370000000003</v>
      </c>
      <c r="K131" s="152">
        <v>54.453629999999997</v>
      </c>
      <c r="L131" s="152">
        <v>59.107099999999996</v>
      </c>
      <c r="M131" s="113">
        <v>60.00668000000001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1:5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1:5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  <row r="501" spans="1:5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</row>
    <row r="502" spans="1:5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</row>
    <row r="503" spans="1:5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</row>
    <row r="504" spans="1:5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</row>
    <row r="505" spans="1:5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</row>
    <row r="506" spans="1:5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</row>
    <row r="507" spans="1:5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</row>
    <row r="508" spans="1:5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</row>
    <row r="509" spans="1:5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</row>
    <row r="510" spans="1:5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</row>
    <row r="511" spans="1:5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</row>
    <row r="512" spans="1:5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</row>
    <row r="513" spans="1:5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</row>
    <row r="514" spans="1:5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</row>
    <row r="515" spans="1:5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</row>
    <row r="516" spans="1:5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</row>
    <row r="517" spans="1:5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</row>
    <row r="518" spans="1:5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</row>
    <row r="519" spans="1:5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</row>
    <row r="520" spans="1:5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</row>
    <row r="521" spans="1:5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</row>
    <row r="522" spans="1:5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</row>
    <row r="523" spans="1:5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</row>
    <row r="524" spans="1:5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</row>
    <row r="525" spans="1:5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</row>
    <row r="526" spans="1:5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</row>
    <row r="527" spans="1:5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</row>
    <row r="528" spans="1:5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</row>
    <row r="529" spans="1:5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</row>
  </sheetData>
  <mergeCells count="4">
    <mergeCell ref="C76:D76"/>
    <mergeCell ref="E76:F76"/>
    <mergeCell ref="E102:F102"/>
    <mergeCell ref="C102:D102"/>
  </mergeCells>
  <hyperlinks>
    <hyperlink ref="A8" r:id="rId1" xr:uid="{CEB1F032-E2D2-7141-A1E9-B64661256C1C}"/>
    <hyperlink ref="A19" r:id="rId2" xr:uid="{42E655B0-637A-A942-B479-AE0794B57B76}"/>
    <hyperlink ref="A28" r:id="rId3" xr:uid="{3677A3CC-E9CC-A54B-9803-00EF501D8485}"/>
    <hyperlink ref="A46" r:id="rId4" xr:uid="{FBEFF479-0FF7-414D-A0C7-64C12DEB292D}"/>
    <hyperlink ref="A47" r:id="rId5" xr:uid="{490C527D-0829-E140-A89A-D40157D1DF2C}"/>
    <hyperlink ref="A59" r:id="rId6" xr:uid="{232891D8-FFC8-4640-B0D4-B6AC36F69BF9}"/>
    <hyperlink ref="A76" r:id="rId7" xr:uid="{3154009C-C42B-664A-9000-B15A1C8ADCFF}"/>
    <hyperlink ref="A103" r:id="rId8" xr:uid="{CA41D03A-ABD4-6141-B64D-8D6A6D5D3B7E}"/>
    <hyperlink ref="A126" r:id="rId9" xr:uid="{30687462-536C-8843-BD10-FCAE66D54E82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D1A6-063F-CF4F-A205-FD672F17D1B9}">
  <dimension ref="A1:AZ500"/>
  <sheetViews>
    <sheetView topLeftCell="A26" workbookViewId="0">
      <pane xSplit="2" topLeftCell="C1" activePane="topRight" state="frozen"/>
      <selection activeCell="A2" sqref="A2"/>
      <selection pane="topRight" activeCell="B68" sqref="B68"/>
    </sheetView>
  </sheetViews>
  <sheetFormatPr baseColWidth="10" defaultColWidth="11" defaultRowHeight="16"/>
  <cols>
    <col min="1" max="1" width="18.83203125" customWidth="1"/>
    <col min="2" max="2" width="22.83203125" bestFit="1" customWidth="1"/>
  </cols>
  <sheetData>
    <row r="1" spans="1:5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 t="s">
        <v>193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>
      <c r="A6" s="1"/>
      <c r="B6" t="s">
        <v>194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>
      <c r="A8" s="203" t="s">
        <v>195</v>
      </c>
      <c r="B8" s="114" t="s">
        <v>196</v>
      </c>
      <c r="C8" s="168"/>
      <c r="D8" s="60"/>
      <c r="E8" s="60"/>
      <c r="F8" s="60"/>
      <c r="G8" s="60"/>
      <c r="H8" s="60"/>
      <c r="I8" s="60"/>
      <c r="J8" s="60"/>
      <c r="K8" s="60"/>
      <c r="L8" s="60"/>
      <c r="M8" s="7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7" thickBot="1">
      <c r="A9" s="203" t="s">
        <v>197</v>
      </c>
      <c r="B9" s="61" t="s">
        <v>198</v>
      </c>
      <c r="C9" s="62">
        <v>2014</v>
      </c>
      <c r="D9" s="62">
        <v>2015</v>
      </c>
      <c r="E9" s="62">
        <v>2016</v>
      </c>
      <c r="F9" s="62">
        <v>2017</v>
      </c>
      <c r="G9" s="62">
        <v>2018</v>
      </c>
      <c r="H9" s="62">
        <v>2019</v>
      </c>
      <c r="I9" s="62">
        <v>2020</v>
      </c>
      <c r="J9" s="62">
        <v>2021</v>
      </c>
      <c r="K9" s="62">
        <v>2022</v>
      </c>
      <c r="L9" s="62" t="s">
        <v>61</v>
      </c>
      <c r="M9" s="75" t="s">
        <v>199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>
      <c r="A10" s="203" t="s">
        <v>200</v>
      </c>
      <c r="B10" s="172" t="s">
        <v>201</v>
      </c>
      <c r="C10" s="173">
        <v>99.023333333333326</v>
      </c>
      <c r="D10" s="174">
        <v>52.353333333333332</v>
      </c>
      <c r="E10" s="174">
        <v>43.548333333333339</v>
      </c>
      <c r="F10" s="174">
        <v>54.247500000000002</v>
      </c>
      <c r="G10" s="174">
        <v>71.060833333333321</v>
      </c>
      <c r="H10" s="174">
        <v>64.358333333333348</v>
      </c>
      <c r="I10" s="174">
        <v>41.759166666666665</v>
      </c>
      <c r="J10" s="174">
        <v>70.677499999999995</v>
      </c>
      <c r="K10" s="174">
        <v>100.77750000000002</v>
      </c>
      <c r="L10" s="175">
        <v>82.49</v>
      </c>
      <c r="M10" s="175">
        <v>68.029583333333335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>
      <c r="A11" s="1"/>
      <c r="B11" s="9" t="s">
        <v>202</v>
      </c>
      <c r="C11" s="169">
        <v>133.61000000000001</v>
      </c>
      <c r="D11" s="14">
        <v>114.75083333333333</v>
      </c>
      <c r="E11" s="14">
        <v>109.83083333333333</v>
      </c>
      <c r="F11" s="14">
        <v>119.765</v>
      </c>
      <c r="G11" s="14">
        <v>129.4725</v>
      </c>
      <c r="H11" s="14">
        <v>131.59916666666666</v>
      </c>
      <c r="I11" s="14">
        <v>119.63666666666667</v>
      </c>
      <c r="J11" s="14">
        <v>135.03788687656407</v>
      </c>
      <c r="K11" s="14">
        <v>177.7783726923077</v>
      </c>
      <c r="L11" s="70">
        <v>158.12405838461544</v>
      </c>
      <c r="M11" s="70">
        <v>132.96053179534871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>
      <c r="A12" s="1"/>
      <c r="B12" s="9" t="s">
        <v>203</v>
      </c>
      <c r="C12" s="169">
        <v>127.55916666666667</v>
      </c>
      <c r="D12" s="14">
        <v>111.52166666666666</v>
      </c>
      <c r="E12" s="14">
        <v>109.59750000000001</v>
      </c>
      <c r="F12" s="14">
        <v>117.89583333333333</v>
      </c>
      <c r="G12" s="14">
        <v>125.3125</v>
      </c>
      <c r="H12" s="14">
        <v>125.0625</v>
      </c>
      <c r="I12" s="14">
        <v>114.26499999999999</v>
      </c>
      <c r="J12" s="14">
        <v>131.39786988251925</v>
      </c>
      <c r="K12" s="14">
        <v>164.64168496153843</v>
      </c>
      <c r="L12" s="70">
        <v>147.6505102371795</v>
      </c>
      <c r="M12" s="70">
        <v>127.49042317479038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>
      <c r="A13" s="1"/>
      <c r="B13" s="9" t="s">
        <v>204</v>
      </c>
      <c r="C13" s="169">
        <v>53.393333333333324</v>
      </c>
      <c r="D13" s="14">
        <v>37.677499999999995</v>
      </c>
      <c r="E13" s="14">
        <v>33.577500000000001</v>
      </c>
      <c r="F13" s="14">
        <v>41.854166666666664</v>
      </c>
      <c r="G13" s="14">
        <v>49.943333333333328</v>
      </c>
      <c r="H13" s="14">
        <v>51.715833333333329</v>
      </c>
      <c r="I13" s="14">
        <v>41.744166666666665</v>
      </c>
      <c r="J13" s="14">
        <v>54.581572397136725</v>
      </c>
      <c r="K13" s="14">
        <v>94.04864391025643</v>
      </c>
      <c r="L13" s="70">
        <v>78.820048653846214</v>
      </c>
      <c r="M13" s="70">
        <v>53.734999999999999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>
      <c r="A14" s="1"/>
      <c r="B14" s="9" t="s">
        <v>205</v>
      </c>
      <c r="C14" s="169">
        <v>48.347499999999997</v>
      </c>
      <c r="D14" s="14">
        <v>34.984166666666667</v>
      </c>
      <c r="E14" s="14">
        <v>33.3825</v>
      </c>
      <c r="F14" s="14">
        <v>40.296666666666667</v>
      </c>
      <c r="G14" s="14">
        <v>46.478333333333332</v>
      </c>
      <c r="H14" s="14">
        <v>46.270833333333336</v>
      </c>
      <c r="I14" s="14">
        <v>37.270000000000003</v>
      </c>
      <c r="J14" s="14">
        <v>51.548224902099378</v>
      </c>
      <c r="K14" s="14">
        <v>83.101404134615365</v>
      </c>
      <c r="L14" s="70">
        <v>70.092091864316274</v>
      </c>
      <c r="M14" s="70">
        <v>49.177000000000007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>
      <c r="A15" s="1"/>
      <c r="B15" s="184" t="s">
        <v>206</v>
      </c>
      <c r="C15" s="176">
        <v>0.2</v>
      </c>
      <c r="D15" s="177">
        <v>0.2</v>
      </c>
      <c r="E15" s="177">
        <v>0.2</v>
      </c>
      <c r="F15" s="177">
        <v>0.2</v>
      </c>
      <c r="G15" s="177">
        <v>0.2</v>
      </c>
      <c r="H15" s="177">
        <v>0.2</v>
      </c>
      <c r="I15" s="177">
        <v>0.2</v>
      </c>
      <c r="J15" s="177">
        <v>0.2</v>
      </c>
      <c r="K15" s="177">
        <v>0.2</v>
      </c>
      <c r="L15" s="187">
        <v>0.2</v>
      </c>
      <c r="M15" s="7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>
      <c r="A16" s="1"/>
      <c r="B16" s="185" t="s">
        <v>207</v>
      </c>
      <c r="C16" s="178">
        <v>1.6464654681526076</v>
      </c>
      <c r="D16" s="179">
        <v>1.5280970540946361</v>
      </c>
      <c r="E16" s="179">
        <v>1.3488383995632531</v>
      </c>
      <c r="F16" s="179">
        <v>1.2877549831518724</v>
      </c>
      <c r="G16" s="179">
        <v>1.3332164581897539</v>
      </c>
      <c r="H16" s="179">
        <v>1.2756709878130561</v>
      </c>
      <c r="I16" s="179">
        <v>1.2824947046601518</v>
      </c>
      <c r="J16" s="179">
        <v>1.3752563657246974</v>
      </c>
      <c r="K16" s="179">
        <v>1.2315440804109619</v>
      </c>
      <c r="L16" s="188">
        <v>1.2428345143562245</v>
      </c>
      <c r="M16" s="7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>
      <c r="A17" s="1"/>
      <c r="B17" s="186" t="s">
        <v>208</v>
      </c>
      <c r="C17" s="180">
        <v>0.37825771144587783</v>
      </c>
      <c r="D17" s="181">
        <v>0.21547469546987508</v>
      </c>
      <c r="E17" s="181">
        <v>0.20305537637241994</v>
      </c>
      <c r="F17" s="181">
        <v>0.26494111826145555</v>
      </c>
      <c r="G17" s="181">
        <v>0.33522199440193806</v>
      </c>
      <c r="H17" s="181">
        <v>0.31729920637880044</v>
      </c>
      <c r="I17" s="181">
        <v>0.20478546023580774</v>
      </c>
      <c r="J17" s="181">
        <v>0.32322161139906036</v>
      </c>
      <c r="K17" s="181">
        <v>0.51465535403773577</v>
      </c>
      <c r="L17" s="189">
        <v>0.41743693585406783</v>
      </c>
      <c r="M17" s="7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>
      <c r="A18" s="1"/>
      <c r="B18" s="9" t="s">
        <v>209</v>
      </c>
      <c r="C18" s="169">
        <v>1.3361000000000001</v>
      </c>
      <c r="D18" s="14">
        <v>1.1475083333333334</v>
      </c>
      <c r="E18" s="14">
        <v>1.0983083333333332</v>
      </c>
      <c r="F18" s="14">
        <v>1.1976500000000001</v>
      </c>
      <c r="G18" s="14">
        <v>1.2947249999999999</v>
      </c>
      <c r="H18" s="14">
        <v>1.3159916666666667</v>
      </c>
      <c r="I18" s="14">
        <v>1.1963666666666668</v>
      </c>
      <c r="J18" s="14">
        <v>1.3503788687656408</v>
      </c>
      <c r="K18" s="14">
        <v>1.777783726923077</v>
      </c>
      <c r="L18" s="70">
        <v>1.5812405838461543</v>
      </c>
      <c r="M18" s="70">
        <v>1.3296053179534872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>
      <c r="A19" s="1"/>
      <c r="B19" s="9" t="s">
        <v>210</v>
      </c>
      <c r="C19" s="169">
        <v>0.53393333333333326</v>
      </c>
      <c r="D19" s="14">
        <v>0.37677499999999997</v>
      </c>
      <c r="E19" s="14">
        <v>0.33577499999999999</v>
      </c>
      <c r="F19" s="14">
        <v>0.41854166666666665</v>
      </c>
      <c r="G19" s="14">
        <v>0.49943333333333328</v>
      </c>
      <c r="H19" s="14">
        <v>0.51715833333333328</v>
      </c>
      <c r="I19" s="14">
        <v>0.41744166666666666</v>
      </c>
      <c r="J19" s="14">
        <v>0.54581572397136724</v>
      </c>
      <c r="K19" s="14">
        <v>0.94048643910256435</v>
      </c>
      <c r="L19" s="70">
        <v>0.7882004865384622</v>
      </c>
      <c r="M19" s="70">
        <v>0.53734999999999999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>
      <c r="A20" s="1"/>
      <c r="B20" s="9" t="s">
        <v>211</v>
      </c>
      <c r="C20" s="169">
        <v>0.22268666666666667</v>
      </c>
      <c r="D20" s="14">
        <v>0.19125500000000001</v>
      </c>
      <c r="E20" s="14">
        <v>0.18305500000000002</v>
      </c>
      <c r="F20" s="14">
        <v>0.19960833333333336</v>
      </c>
      <c r="G20" s="14">
        <v>0.21578666666666668</v>
      </c>
      <c r="H20" s="14">
        <v>0.21933166666666667</v>
      </c>
      <c r="I20" s="14">
        <v>0.19938833333333333</v>
      </c>
      <c r="J20" s="14">
        <v>0.22506314479427347</v>
      </c>
      <c r="K20" s="14">
        <v>0.2962972878205129</v>
      </c>
      <c r="L20" s="70">
        <v>0.26354009730769246</v>
      </c>
      <c r="M20" s="70">
        <v>0.22199999999999998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9" t="s">
        <v>212</v>
      </c>
      <c r="C21" s="160">
        <v>0.57950000000000002</v>
      </c>
      <c r="D21" s="164">
        <v>0.57950000000000002</v>
      </c>
      <c r="E21" s="164">
        <v>0.57950000000000002</v>
      </c>
      <c r="F21" s="164">
        <v>0.57950000000000002</v>
      </c>
      <c r="G21" s="164">
        <v>0.57950000000000002</v>
      </c>
      <c r="H21" s="164">
        <v>0.57950000000000002</v>
      </c>
      <c r="I21" s="164">
        <v>0.57950000000000002</v>
      </c>
      <c r="J21" s="164">
        <v>0.57950000000000002</v>
      </c>
      <c r="K21" s="164">
        <v>0.54100000000000004</v>
      </c>
      <c r="L21" s="170">
        <v>0.52949999999999997</v>
      </c>
      <c r="M21" s="170">
        <v>0.57064999999999999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85" t="s">
        <v>213</v>
      </c>
      <c r="C22" s="178">
        <v>1.2755916666666667</v>
      </c>
      <c r="D22" s="179">
        <v>1.1152166666666665</v>
      </c>
      <c r="E22" s="179">
        <v>1.0959750000000001</v>
      </c>
      <c r="F22" s="179">
        <v>1.1789583333333333</v>
      </c>
      <c r="G22" s="179">
        <v>1.253125</v>
      </c>
      <c r="H22" s="179">
        <v>1.2506250000000001</v>
      </c>
      <c r="I22" s="179">
        <v>1.1426499999999999</v>
      </c>
      <c r="J22" s="179">
        <v>1.3139786988251925</v>
      </c>
      <c r="K22" s="179">
        <v>1.6464168496153844</v>
      </c>
      <c r="L22" s="188">
        <v>1.476505102371795</v>
      </c>
      <c r="M22" s="70">
        <v>1.2749042317479038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9" t="s">
        <v>214</v>
      </c>
      <c r="C23" s="169">
        <v>0.48347499999999999</v>
      </c>
      <c r="D23" s="14">
        <v>0.34984166666666666</v>
      </c>
      <c r="E23" s="14">
        <v>0.33382499999999998</v>
      </c>
      <c r="F23" s="14">
        <v>0.4029666666666667</v>
      </c>
      <c r="G23" s="14">
        <v>0.46478333333333333</v>
      </c>
      <c r="H23" s="14">
        <v>0.46270833333333333</v>
      </c>
      <c r="I23" s="14">
        <v>0.37270000000000003</v>
      </c>
      <c r="J23" s="14">
        <v>0.51548224902099382</v>
      </c>
      <c r="K23" s="14">
        <v>0.83101404134615364</v>
      </c>
      <c r="L23" s="70">
        <v>0.70092091864316275</v>
      </c>
      <c r="M23" s="70">
        <v>0.49177000000000004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9" t="s">
        <v>215</v>
      </c>
      <c r="C24" s="169">
        <v>0.21259500000000001</v>
      </c>
      <c r="D24" s="14">
        <v>0.18586833333333336</v>
      </c>
      <c r="E24" s="14">
        <v>0.18266499999999999</v>
      </c>
      <c r="F24" s="14">
        <v>0.19649333333333335</v>
      </c>
      <c r="G24" s="14">
        <v>0.20885666666666669</v>
      </c>
      <c r="H24" s="14">
        <v>0.20844166666666669</v>
      </c>
      <c r="I24" s="14">
        <v>0.19044000000000003</v>
      </c>
      <c r="J24" s="14">
        <v>0.2189964498041988</v>
      </c>
      <c r="K24" s="14">
        <v>0.27440280826923075</v>
      </c>
      <c r="L24" s="70">
        <v>0.24608418372863256</v>
      </c>
      <c r="M24" s="70">
        <v>0.21299999999999999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86" t="s">
        <v>216</v>
      </c>
      <c r="C25" s="182">
        <v>0.57950000000000002</v>
      </c>
      <c r="D25" s="183">
        <v>0.57950000000000002</v>
      </c>
      <c r="E25" s="183">
        <v>0.57950000000000002</v>
      </c>
      <c r="F25" s="183">
        <v>0.57950000000000002</v>
      </c>
      <c r="G25" s="183">
        <v>0.57950000000000002</v>
      </c>
      <c r="H25" s="183">
        <v>0.57950000000000002</v>
      </c>
      <c r="I25" s="183">
        <v>0.57950000000000002</v>
      </c>
      <c r="J25" s="183">
        <v>0.57950000000000002</v>
      </c>
      <c r="K25" s="183">
        <v>0.54100000000000004</v>
      </c>
      <c r="L25" s="190">
        <v>0.52949999999999997</v>
      </c>
      <c r="M25" s="170">
        <v>0.57064999999999999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9" t="s">
        <v>217</v>
      </c>
      <c r="C26" s="169">
        <v>0.10521728855412216</v>
      </c>
      <c r="D26" s="14">
        <v>0.13436697119679158</v>
      </c>
      <c r="E26" s="14">
        <v>0.13076962362758004</v>
      </c>
      <c r="F26" s="14">
        <v>0.13802554840521114</v>
      </c>
      <c r="G26" s="14">
        <v>0.12956133893139526</v>
      </c>
      <c r="H26" s="14">
        <v>0.1454091269545329</v>
      </c>
      <c r="I26" s="14">
        <v>0.16791453976419229</v>
      </c>
      <c r="J26" s="14">
        <v>0.19226063762193346</v>
      </c>
      <c r="K26" s="14">
        <v>0.31635868730841787</v>
      </c>
      <c r="L26" s="70">
        <v>0.28348398278909492</v>
      </c>
      <c r="M26" s="70">
        <v>0.17500000000000002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7" thickBot="1">
      <c r="A27" s="1"/>
      <c r="B27" s="10" t="s">
        <v>218</v>
      </c>
      <c r="C27" s="171">
        <v>0.15567562188745543</v>
      </c>
      <c r="D27" s="71">
        <v>0.16130030453012489</v>
      </c>
      <c r="E27" s="71">
        <v>0.13271962362758005</v>
      </c>
      <c r="F27" s="71">
        <v>0.15360054840521109</v>
      </c>
      <c r="G27" s="71">
        <v>0.16421133893139522</v>
      </c>
      <c r="H27" s="71">
        <v>0.19985912695453284</v>
      </c>
      <c r="I27" s="71">
        <v>0.21265620643085892</v>
      </c>
      <c r="J27" s="71">
        <v>0.22259411257230688</v>
      </c>
      <c r="K27" s="71">
        <v>0.42583108506482859</v>
      </c>
      <c r="L27" s="72">
        <v>0.37076355068439437</v>
      </c>
      <c r="M27" s="72">
        <v>0.219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>
      <c r="A30" s="1"/>
      <c r="B30" s="1" t="s">
        <v>219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7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203" t="s">
        <v>220</v>
      </c>
      <c r="B32" s="114" t="s">
        <v>221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7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7" thickBot="1">
      <c r="A33" s="1"/>
      <c r="B33" s="61" t="s">
        <v>222</v>
      </c>
      <c r="C33" s="62">
        <v>2014</v>
      </c>
      <c r="D33" s="62">
        <v>2015</v>
      </c>
      <c r="E33" s="62">
        <v>2016</v>
      </c>
      <c r="F33" s="62">
        <v>2017</v>
      </c>
      <c r="G33" s="62">
        <v>2018</v>
      </c>
      <c r="H33" s="62">
        <v>2019</v>
      </c>
      <c r="I33" s="62">
        <v>2020</v>
      </c>
      <c r="J33" s="62">
        <v>2021</v>
      </c>
      <c r="K33" s="62">
        <v>2022</v>
      </c>
      <c r="L33" s="62">
        <v>2023</v>
      </c>
      <c r="M33" s="75" t="s">
        <v>223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2" t="s">
        <v>224</v>
      </c>
      <c r="C34" s="191">
        <v>10241</v>
      </c>
      <c r="D34" s="191">
        <v>10036</v>
      </c>
      <c r="E34" s="191">
        <v>9909</v>
      </c>
      <c r="F34" s="191">
        <v>9719</v>
      </c>
      <c r="G34" s="191">
        <v>9618.48887685712</v>
      </c>
      <c r="H34" s="191">
        <v>9765</v>
      </c>
      <c r="I34" s="191">
        <v>7582.75090347487</v>
      </c>
      <c r="J34" s="191">
        <v>8518.3772224340591</v>
      </c>
      <c r="K34" s="191">
        <v>8730.8923554919656</v>
      </c>
      <c r="L34" s="191">
        <v>9085.6896688883298</v>
      </c>
      <c r="M34" s="193">
        <v>9320.619902714634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69" t="s">
        <v>225</v>
      </c>
      <c r="C35" s="192">
        <v>16217</v>
      </c>
      <c r="D35" s="192">
        <v>16738</v>
      </c>
      <c r="E35" s="192">
        <v>17443</v>
      </c>
      <c r="F35" s="192">
        <v>17622</v>
      </c>
      <c r="G35" s="192">
        <v>17678.425179883201</v>
      </c>
      <c r="H35" s="192">
        <v>17405</v>
      </c>
      <c r="I35" s="192">
        <v>14497.124164044901</v>
      </c>
      <c r="J35" s="192">
        <v>15701.0001973156</v>
      </c>
      <c r="K35" s="192">
        <v>15779.439359127298</v>
      </c>
      <c r="L35" s="192">
        <v>15560.823621413099</v>
      </c>
      <c r="M35" s="194">
        <v>16464.181252178409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69" t="s">
        <v>226</v>
      </c>
      <c r="C36" s="192">
        <v>17672</v>
      </c>
      <c r="D36" s="192">
        <v>17319</v>
      </c>
      <c r="E36" s="192">
        <v>17100</v>
      </c>
      <c r="F36" s="192">
        <v>16772</v>
      </c>
      <c r="G36" s="192">
        <v>16597.910054973501</v>
      </c>
      <c r="H36" s="192">
        <v>16851</v>
      </c>
      <c r="I36" s="192">
        <v>13097.248797961</v>
      </c>
      <c r="J36" s="192">
        <v>14683.337300535</v>
      </c>
      <c r="K36" s="192">
        <v>16116.168478460759</v>
      </c>
      <c r="L36" s="192">
        <v>17134.687729216199</v>
      </c>
      <c r="M36" s="194">
        <v>16334.335236114648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69" t="s">
        <v>227</v>
      </c>
      <c r="C37" s="192">
        <v>27985</v>
      </c>
      <c r="D37" s="192">
        <v>28884</v>
      </c>
      <c r="E37" s="192">
        <v>30100</v>
      </c>
      <c r="F37" s="192">
        <v>30409.619660354099</v>
      </c>
      <c r="G37" s="192">
        <v>30506.341984267801</v>
      </c>
      <c r="H37" s="192">
        <v>30035.121543088</v>
      </c>
      <c r="I37" s="192">
        <v>25028.613857216402</v>
      </c>
      <c r="J37" s="192">
        <v>27152.6408050561</v>
      </c>
      <c r="K37" s="192">
        <v>29143.527196586969</v>
      </c>
      <c r="L37" s="192">
        <v>29345.919031879101</v>
      </c>
      <c r="M37" s="194">
        <v>28859.078407844849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69" t="s">
        <v>215</v>
      </c>
      <c r="C38" s="192">
        <v>4508.4511866666671</v>
      </c>
      <c r="D38" s="192">
        <v>3862.8874899999996</v>
      </c>
      <c r="E38" s="192">
        <v>3748.2345000000005</v>
      </c>
      <c r="F38" s="192">
        <v>3954.6978333333336</v>
      </c>
      <c r="G38" s="192">
        <v>4159.851207527734</v>
      </c>
      <c r="H38" s="192">
        <v>4214.8563750000003</v>
      </c>
      <c r="I38" s="192">
        <v>2993.1142677980274</v>
      </c>
      <c r="J38" s="192">
        <v>3858.7184881136791</v>
      </c>
      <c r="K38" s="192">
        <v>5306.7862668356247</v>
      </c>
      <c r="L38" s="192">
        <v>5059.8907719470208</v>
      </c>
      <c r="M38" s="194">
        <v>4166.7488387222093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69" t="s">
        <v>211</v>
      </c>
      <c r="C39" s="192">
        <v>7478.1517000000003</v>
      </c>
      <c r="D39" s="192">
        <v>6628.9261400000005</v>
      </c>
      <c r="E39" s="192">
        <v>6611.8161666666656</v>
      </c>
      <c r="F39" s="192">
        <v>7284.0161972446185</v>
      </c>
      <c r="G39" s="192">
        <v>7899.4647251162251</v>
      </c>
      <c r="H39" s="192">
        <v>7905.1939316048574</v>
      </c>
      <c r="I39" s="192">
        <v>5988.6798663290274</v>
      </c>
      <c r="J39" s="192">
        <v>7333.2704748662882</v>
      </c>
      <c r="K39" s="192">
        <v>10362.177679046486</v>
      </c>
      <c r="L39" s="192">
        <v>9280.5916286940974</v>
      </c>
      <c r="M39" s="194">
        <v>7677.2288509568261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96" t="s">
        <v>228</v>
      </c>
      <c r="C40" s="197">
        <v>26458</v>
      </c>
      <c r="D40" s="197">
        <v>26774</v>
      </c>
      <c r="E40" s="197">
        <v>27352</v>
      </c>
      <c r="F40" s="197">
        <v>27341</v>
      </c>
      <c r="G40" s="197">
        <v>27296.914056740323</v>
      </c>
      <c r="H40" s="197">
        <v>27170</v>
      </c>
      <c r="I40" s="197">
        <v>22079.87506751977</v>
      </c>
      <c r="J40" s="197">
        <v>24219.37741974966</v>
      </c>
      <c r="K40" s="197">
        <v>24510.331714619264</v>
      </c>
      <c r="L40" s="197">
        <v>24646.513290301431</v>
      </c>
      <c r="M40" s="305">
        <v>25784.801154893044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>
      <c r="A41" s="1"/>
      <c r="B41" s="69" t="s">
        <v>229</v>
      </c>
      <c r="C41" s="192">
        <v>11986.602886666667</v>
      </c>
      <c r="D41" s="192">
        <v>10491.813630000001</v>
      </c>
      <c r="E41" s="192">
        <v>10360.050666666666</v>
      </c>
      <c r="F41" s="192">
        <v>11238.714030577952</v>
      </c>
      <c r="G41" s="192">
        <v>12059.31593264396</v>
      </c>
      <c r="H41" s="192">
        <v>12120.050306604859</v>
      </c>
      <c r="I41" s="192">
        <v>8981.7941341270543</v>
      </c>
      <c r="J41" s="192">
        <v>11191.988962979967</v>
      </c>
      <c r="K41" s="192">
        <v>15668.963945882111</v>
      </c>
      <c r="L41" s="192">
        <v>14340.482400641118</v>
      </c>
      <c r="M41" s="194">
        <v>11843.977689679035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>
      <c r="A42" s="1"/>
      <c r="B42" s="198" t="s">
        <v>230</v>
      </c>
      <c r="C42" s="199">
        <v>38444.602886666667</v>
      </c>
      <c r="D42" s="199">
        <v>37265.813630000004</v>
      </c>
      <c r="E42" s="199">
        <v>37712.050666666662</v>
      </c>
      <c r="F42" s="199">
        <v>38579.714030577954</v>
      </c>
      <c r="G42" s="199">
        <v>39356.229989384286</v>
      </c>
      <c r="H42" s="199">
        <v>39290.050306604855</v>
      </c>
      <c r="I42" s="199">
        <v>31061.669201646822</v>
      </c>
      <c r="J42" s="199">
        <v>35411.366382729626</v>
      </c>
      <c r="K42" s="199">
        <v>40179.295660501375</v>
      </c>
      <c r="L42" s="199">
        <v>38986.995690942553</v>
      </c>
      <c r="M42" s="306">
        <v>37628.778844572087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>
      <c r="A43" s="1"/>
      <c r="B43" s="196" t="s">
        <v>228</v>
      </c>
      <c r="C43" s="197">
        <v>26.457999999999998</v>
      </c>
      <c r="D43" s="197">
        <v>26.774000000000001</v>
      </c>
      <c r="E43" s="197">
        <v>27.352</v>
      </c>
      <c r="F43" s="197">
        <v>27.341000000000001</v>
      </c>
      <c r="G43" s="197">
        <v>27.296914056740324</v>
      </c>
      <c r="H43" s="197">
        <v>27.17</v>
      </c>
      <c r="I43" s="197">
        <v>22.079875067519769</v>
      </c>
      <c r="J43" s="197">
        <v>24.219377419749659</v>
      </c>
      <c r="K43" s="197">
        <v>24.510331714619262</v>
      </c>
      <c r="L43" s="197">
        <v>24.646513290301431</v>
      </c>
      <c r="M43" s="194">
        <v>25.784801154893046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>
      <c r="A44" s="1"/>
      <c r="B44" s="69" t="s">
        <v>229</v>
      </c>
      <c r="C44" s="192">
        <v>11.986602886666667</v>
      </c>
      <c r="D44" s="192">
        <v>10.491813630000001</v>
      </c>
      <c r="E44" s="192">
        <v>10.360050666666666</v>
      </c>
      <c r="F44" s="192">
        <v>11.238714030577952</v>
      </c>
      <c r="G44" s="192">
        <v>12.05931593264396</v>
      </c>
      <c r="H44" s="192">
        <v>12.120050306604858</v>
      </c>
      <c r="I44" s="192">
        <v>8.9817941341270551</v>
      </c>
      <c r="J44" s="192">
        <v>11.191988962979968</v>
      </c>
      <c r="K44" s="192">
        <v>15.668963945882112</v>
      </c>
      <c r="L44" s="192">
        <v>14.340482400641118</v>
      </c>
      <c r="M44" s="194">
        <v>11.843977689679036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7" thickBot="1">
      <c r="A45" s="1"/>
      <c r="B45" s="5" t="s">
        <v>231</v>
      </c>
      <c r="C45" s="78">
        <v>38.444602886666665</v>
      </c>
      <c r="D45" s="78">
        <v>37.265813630000004</v>
      </c>
      <c r="E45" s="78">
        <v>37.71205066666667</v>
      </c>
      <c r="F45" s="78">
        <v>38.579714030577954</v>
      </c>
      <c r="G45" s="78">
        <v>39.356229989384282</v>
      </c>
      <c r="H45" s="78">
        <v>39.290050306604861</v>
      </c>
      <c r="I45" s="78">
        <v>31.061669201646822</v>
      </c>
      <c r="J45" s="78">
        <v>35.411366382729625</v>
      </c>
      <c r="K45" s="78">
        <v>40.179295660501374</v>
      </c>
      <c r="L45" s="78">
        <v>38.98699569094255</v>
      </c>
      <c r="M45" s="195">
        <v>37.628778844572075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>
      <c r="A48" s="1"/>
      <c r="B48" s="346" t="s">
        <v>232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7" thickBo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>
      <c r="A50" s="203" t="s">
        <v>233</v>
      </c>
      <c r="B50" s="114" t="s">
        <v>234</v>
      </c>
      <c r="C50" s="60"/>
      <c r="D50" s="60"/>
      <c r="E50" s="60"/>
      <c r="F50" s="60"/>
      <c r="G50" s="60"/>
      <c r="H50" s="60"/>
      <c r="I50" s="60"/>
      <c r="J50" s="60"/>
      <c r="K50" s="60"/>
      <c r="L50" s="6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7" thickBot="1">
      <c r="B51" s="61" t="s">
        <v>235</v>
      </c>
      <c r="C51" s="62">
        <v>2014</v>
      </c>
      <c r="D51" s="62">
        <v>2015</v>
      </c>
      <c r="E51" s="62">
        <v>2016</v>
      </c>
      <c r="F51" s="62">
        <v>2017</v>
      </c>
      <c r="G51" s="62">
        <v>2018</v>
      </c>
      <c r="H51" s="62">
        <v>2019</v>
      </c>
      <c r="I51" s="62">
        <v>2020</v>
      </c>
      <c r="J51" s="62">
        <v>2021</v>
      </c>
      <c r="K51" s="62">
        <v>2022</v>
      </c>
      <c r="L51" s="63">
        <v>2023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1"/>
      <c r="B52" s="2" t="s">
        <v>236</v>
      </c>
      <c r="C52" s="3">
        <v>1410</v>
      </c>
      <c r="D52" s="3">
        <v>1450</v>
      </c>
      <c r="E52" s="3">
        <v>1498</v>
      </c>
      <c r="F52" s="3">
        <v>1553</v>
      </c>
      <c r="G52" s="3">
        <v>1588</v>
      </c>
      <c r="H52" s="3">
        <v>1597</v>
      </c>
      <c r="I52" s="3">
        <v>1502</v>
      </c>
      <c r="J52" s="3">
        <v>1506</v>
      </c>
      <c r="K52" s="3">
        <v>1509</v>
      </c>
      <c r="L52" s="4">
        <v>1507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>
      <c r="A53" s="1"/>
      <c r="B53" s="69" t="s">
        <v>237</v>
      </c>
      <c r="C53" s="1">
        <v>1819</v>
      </c>
      <c r="D53" s="1">
        <v>1216</v>
      </c>
      <c r="E53" s="1">
        <v>1257</v>
      </c>
      <c r="F53" s="1">
        <v>1298</v>
      </c>
      <c r="G53" s="1">
        <v>1358</v>
      </c>
      <c r="H53" s="1">
        <v>1382</v>
      </c>
      <c r="I53" s="1">
        <v>1494</v>
      </c>
      <c r="J53" s="1">
        <v>1501</v>
      </c>
      <c r="K53" s="1">
        <v>1506</v>
      </c>
      <c r="L53" s="13">
        <v>1521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>
      <c r="A54" s="1"/>
      <c r="B54" s="69" t="s">
        <v>238</v>
      </c>
      <c r="C54" s="1">
        <v>5362</v>
      </c>
      <c r="D54" s="1">
        <v>5828</v>
      </c>
      <c r="E54" s="1">
        <v>5721</v>
      </c>
      <c r="F54" s="1">
        <v>5571</v>
      </c>
      <c r="G54" s="1">
        <v>5454</v>
      </c>
      <c r="H54" s="1">
        <v>5406</v>
      </c>
      <c r="I54" s="1">
        <v>5384</v>
      </c>
      <c r="J54" s="1">
        <v>5379</v>
      </c>
      <c r="K54" s="1">
        <v>5365</v>
      </c>
      <c r="L54" s="13">
        <v>5326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7" thickBot="1">
      <c r="A55" s="1"/>
      <c r="B55" s="5" t="s">
        <v>88</v>
      </c>
      <c r="C55" s="6">
        <v>8591</v>
      </c>
      <c r="D55" s="6">
        <v>8494</v>
      </c>
      <c r="E55" s="6">
        <v>8476</v>
      </c>
      <c r="F55" s="6">
        <v>8422</v>
      </c>
      <c r="G55" s="6">
        <v>8400</v>
      </c>
      <c r="H55" s="6">
        <v>8385</v>
      </c>
      <c r="I55" s="6">
        <v>8380</v>
      </c>
      <c r="J55" s="6">
        <v>8386</v>
      </c>
      <c r="K55" s="6">
        <v>8380</v>
      </c>
      <c r="L55" s="7">
        <v>8354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>
      <c r="A58" s="1"/>
      <c r="B58" s="346" t="s">
        <v>239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7" thickBo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203" t="s">
        <v>240</v>
      </c>
      <c r="B60" s="114" t="s">
        <v>241</v>
      </c>
      <c r="C60" s="60"/>
      <c r="D60" s="60"/>
      <c r="E60" s="60"/>
      <c r="F60" s="60"/>
      <c r="G60" s="60"/>
      <c r="H60" s="60"/>
      <c r="I60" s="60"/>
      <c r="J60" s="60"/>
      <c r="K60" s="60"/>
      <c r="L60" s="66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7" thickBot="1">
      <c r="A61" s="1"/>
      <c r="B61" s="61" t="s">
        <v>242</v>
      </c>
      <c r="C61" s="62">
        <v>2014</v>
      </c>
      <c r="D61" s="62">
        <v>2015</v>
      </c>
      <c r="E61" s="62">
        <v>2016</v>
      </c>
      <c r="F61" s="62">
        <v>2017</v>
      </c>
      <c r="G61" s="62">
        <v>2018</v>
      </c>
      <c r="H61" s="62">
        <v>2019</v>
      </c>
      <c r="I61" s="62">
        <v>2020</v>
      </c>
      <c r="J61" s="62">
        <v>2021</v>
      </c>
      <c r="K61" s="62">
        <v>2022</v>
      </c>
      <c r="L61" s="63">
        <v>2023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1"/>
      <c r="B62" s="2" t="s">
        <v>236</v>
      </c>
      <c r="C62" s="3">
        <v>11.096</v>
      </c>
      <c r="D62" s="3">
        <v>10.744</v>
      </c>
      <c r="E62" s="3">
        <v>10.542</v>
      </c>
      <c r="F62" s="3">
        <v>10.417999999999999</v>
      </c>
      <c r="G62" s="3">
        <v>10.335000000000001</v>
      </c>
      <c r="H62" s="3">
        <v>10.218</v>
      </c>
      <c r="I62" s="3">
        <v>10.608000000000001</v>
      </c>
      <c r="J62" s="3">
        <v>10.592000000000001</v>
      </c>
      <c r="K62" s="3">
        <v>10.622</v>
      </c>
      <c r="L62" s="4">
        <v>10.69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>
      <c r="A63" s="1"/>
      <c r="B63" s="69" t="s">
        <v>238</v>
      </c>
      <c r="C63" s="1">
        <v>2.1949999999999998</v>
      </c>
      <c r="D63" s="1">
        <v>2.3679999999999999</v>
      </c>
      <c r="E63" s="1">
        <v>2.4089999999999998</v>
      </c>
      <c r="F63" s="1">
        <v>2.4180000000000001</v>
      </c>
      <c r="G63" s="1">
        <v>2.4420000000000002</v>
      </c>
      <c r="H63" s="1">
        <v>2.4700000000000002</v>
      </c>
      <c r="I63" s="1">
        <v>2.476</v>
      </c>
      <c r="J63" s="1">
        <v>2.4940000000000002</v>
      </c>
      <c r="K63" s="1">
        <v>2.5430000000000001</v>
      </c>
      <c r="L63" s="13">
        <v>2.6339999999999999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>
      <c r="A64" s="1"/>
      <c r="B64" s="69" t="s">
        <v>237</v>
      </c>
      <c r="C64" s="1">
        <v>5.0350000000000001</v>
      </c>
      <c r="D64" s="1">
        <v>5.093</v>
      </c>
      <c r="E64" s="1">
        <v>5.0529999999999999</v>
      </c>
      <c r="F64" s="1">
        <v>5.0039999999999996</v>
      </c>
      <c r="G64" s="1">
        <v>4.9370000000000003</v>
      </c>
      <c r="H64" s="1">
        <v>4.8840000000000003</v>
      </c>
      <c r="I64" s="1">
        <v>4.8230000000000004</v>
      </c>
      <c r="J64" s="1">
        <v>4.8090000000000002</v>
      </c>
      <c r="K64" s="1">
        <v>4.8289999999999997</v>
      </c>
      <c r="L64" s="13">
        <v>4.8659999999999997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7" thickBot="1">
      <c r="A65" s="1"/>
      <c r="B65" s="5" t="s">
        <v>243</v>
      </c>
      <c r="C65" s="6">
        <v>18.326000000000001</v>
      </c>
      <c r="D65" s="6">
        <v>18.204999999999998</v>
      </c>
      <c r="E65" s="6">
        <v>18.004000000000001</v>
      </c>
      <c r="F65" s="6">
        <v>17.839999999999996</v>
      </c>
      <c r="G65" s="6">
        <v>17.714000000000002</v>
      </c>
      <c r="H65" s="6">
        <v>17.572000000000003</v>
      </c>
      <c r="I65" s="6">
        <v>17.907</v>
      </c>
      <c r="J65" s="6">
        <v>17.895</v>
      </c>
      <c r="K65" s="6">
        <v>17.994</v>
      </c>
      <c r="L65" s="7">
        <v>18.189999999999998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>
      <c r="A68" s="1"/>
      <c r="B68" s="1" t="s">
        <v>244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7" thickBo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>
      <c r="A70" s="203" t="s">
        <v>195</v>
      </c>
      <c r="B70" s="59"/>
      <c r="C70" s="60" t="s">
        <v>245</v>
      </c>
      <c r="D70" s="60" t="s">
        <v>246</v>
      </c>
      <c r="E70" s="60" t="s">
        <v>247</v>
      </c>
      <c r="F70" s="60" t="s">
        <v>248</v>
      </c>
      <c r="G70" s="60" t="s">
        <v>249</v>
      </c>
      <c r="H70" s="60" t="s">
        <v>250</v>
      </c>
      <c r="I70" s="60" t="s">
        <v>251</v>
      </c>
      <c r="J70" s="60" t="s">
        <v>252</v>
      </c>
      <c r="K70" s="60" t="s">
        <v>253</v>
      </c>
      <c r="L70" s="60" t="s">
        <v>254</v>
      </c>
      <c r="M70" s="60" t="s">
        <v>255</v>
      </c>
      <c r="N70" s="60" t="s">
        <v>256</v>
      </c>
      <c r="O70" s="60" t="s">
        <v>257</v>
      </c>
      <c r="P70" s="60" t="s">
        <v>258</v>
      </c>
      <c r="Q70" s="60" t="s">
        <v>259</v>
      </c>
      <c r="R70" s="66" t="s">
        <v>260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7" thickBot="1">
      <c r="A71" s="203" t="s">
        <v>261</v>
      </c>
      <c r="B71" s="61" t="s">
        <v>262</v>
      </c>
      <c r="C71" s="62" t="s">
        <v>245</v>
      </c>
      <c r="D71" s="62" t="s">
        <v>263</v>
      </c>
      <c r="E71" s="62" t="s">
        <v>168</v>
      </c>
      <c r="F71" s="62" t="s">
        <v>182</v>
      </c>
      <c r="G71" s="62" t="s">
        <v>170</v>
      </c>
      <c r="H71" s="62" t="s">
        <v>171</v>
      </c>
      <c r="I71" s="62" t="s">
        <v>264</v>
      </c>
      <c r="J71" s="62" t="s">
        <v>173</v>
      </c>
      <c r="K71" s="62" t="s">
        <v>183</v>
      </c>
      <c r="L71" s="62" t="s">
        <v>265</v>
      </c>
      <c r="M71" s="62" t="s">
        <v>156</v>
      </c>
      <c r="N71" s="62" t="s">
        <v>158</v>
      </c>
      <c r="O71" s="62" t="s">
        <v>266</v>
      </c>
      <c r="P71" s="62" t="s">
        <v>177</v>
      </c>
      <c r="Q71" s="62" t="s">
        <v>160</v>
      </c>
      <c r="R71" s="63" t="s">
        <v>267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7" thickBot="1">
      <c r="A72" s="203" t="s">
        <v>268</v>
      </c>
      <c r="B72" s="200" t="s">
        <v>269</v>
      </c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147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>
      <c r="A73" s="203" t="s">
        <v>270</v>
      </c>
      <c r="B73" s="69" t="s">
        <v>271</v>
      </c>
      <c r="C73" s="14">
        <v>1.7485642099353165</v>
      </c>
      <c r="D73" s="14">
        <v>1.673</v>
      </c>
      <c r="E73" s="14">
        <v>1.7543</v>
      </c>
      <c r="F73" s="14">
        <v>2.0996999999999999</v>
      </c>
      <c r="G73" s="14">
        <v>1.9365000000000001</v>
      </c>
      <c r="H73" s="14">
        <v>1.901</v>
      </c>
      <c r="I73" s="14">
        <v>1.9830000000000001</v>
      </c>
      <c r="J73" s="14">
        <v>1.8318000000000001</v>
      </c>
      <c r="K73" s="14">
        <v>1.9146000000000001</v>
      </c>
      <c r="L73" s="14">
        <v>1.653</v>
      </c>
      <c r="M73" s="14">
        <v>2.081</v>
      </c>
      <c r="N73" s="14">
        <v>1.866168795349429</v>
      </c>
      <c r="O73" s="14">
        <v>1.5435000000000001</v>
      </c>
      <c r="P73" s="14">
        <v>1.6874</v>
      </c>
      <c r="Q73" s="14">
        <v>1.6676</v>
      </c>
      <c r="R73" s="70">
        <v>0.93076335073938832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>
      <c r="A74" s="204" t="s">
        <v>272</v>
      </c>
      <c r="B74" s="69" t="s">
        <v>273</v>
      </c>
      <c r="C74" s="14">
        <v>0.91613684161276365</v>
      </c>
      <c r="D74" s="14">
        <v>0.80220000000000002</v>
      </c>
      <c r="E74" s="14">
        <v>0.84970000000000001</v>
      </c>
      <c r="F74" s="14">
        <v>0.99509999999999998</v>
      </c>
      <c r="G74" s="14">
        <v>0.9224</v>
      </c>
      <c r="H74" s="14">
        <v>0.84040000000000004</v>
      </c>
      <c r="I74" s="14">
        <v>0.88390000000000002</v>
      </c>
      <c r="J74" s="14">
        <v>0.83040000000000003</v>
      </c>
      <c r="K74" s="14">
        <v>0.84089999999999998</v>
      </c>
      <c r="L74" s="14">
        <v>0.86419999999999997</v>
      </c>
      <c r="M74" s="14">
        <v>0.92269999999999996</v>
      </c>
      <c r="N74" s="14">
        <v>0.90638679509483611</v>
      </c>
      <c r="O74" s="14">
        <v>0.8377</v>
      </c>
      <c r="P74" s="14">
        <v>0.92190000000000005</v>
      </c>
      <c r="Q74" s="14">
        <v>0.84540000000000004</v>
      </c>
      <c r="R74" s="70">
        <v>0.80547871014740924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7" thickBot="1">
      <c r="A75" s="204" t="s">
        <v>274</v>
      </c>
      <c r="B75" s="69" t="s">
        <v>275</v>
      </c>
      <c r="C75" s="14">
        <v>0.83242736832255282</v>
      </c>
      <c r="D75" s="14">
        <v>0.87080000000000002</v>
      </c>
      <c r="E75" s="14">
        <v>0.90459999999999996</v>
      </c>
      <c r="F75" s="14">
        <v>1.1046</v>
      </c>
      <c r="G75" s="14">
        <v>1.0141</v>
      </c>
      <c r="H75" s="14">
        <v>1.0606</v>
      </c>
      <c r="I75" s="14">
        <v>1.0991</v>
      </c>
      <c r="J75" s="14">
        <v>1.0014000000000001</v>
      </c>
      <c r="K75" s="14">
        <v>1.0737000000000001</v>
      </c>
      <c r="L75" s="14">
        <v>0.78880000000000006</v>
      </c>
      <c r="M75" s="14">
        <v>1.1583000000000001</v>
      </c>
      <c r="N75" s="14">
        <v>0.959613204905164</v>
      </c>
      <c r="O75" s="14">
        <v>0.70580000000000009</v>
      </c>
      <c r="P75" s="14">
        <v>0.76549999999999996</v>
      </c>
      <c r="Q75" s="14">
        <v>0.82219999999999993</v>
      </c>
      <c r="R75" s="70">
        <v>0.12528464059197905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7" thickBot="1">
      <c r="A76" s="1"/>
      <c r="B76" s="200" t="s">
        <v>276</v>
      </c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8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>
      <c r="A77" s="1"/>
      <c r="B77" s="69" t="s">
        <v>271</v>
      </c>
      <c r="C77" s="14">
        <v>1.847840092171289</v>
      </c>
      <c r="D77" s="14">
        <v>1.641</v>
      </c>
      <c r="E77" s="14">
        <v>1.7596000000000001</v>
      </c>
      <c r="F77" s="14">
        <v>2.0996999999999999</v>
      </c>
      <c r="G77" s="14">
        <v>1.7521</v>
      </c>
      <c r="H77" s="14">
        <v>1.6930000000000001</v>
      </c>
      <c r="I77" s="14">
        <v>1.6970000000000001</v>
      </c>
      <c r="J77" s="14">
        <v>1.7859</v>
      </c>
      <c r="K77" s="14">
        <v>1.7899</v>
      </c>
      <c r="L77" s="14">
        <v>1.514</v>
      </c>
      <c r="M77" s="14">
        <v>1.7829999999999999</v>
      </c>
      <c r="N77" s="14">
        <v>1.7787584334026392</v>
      </c>
      <c r="O77" s="14">
        <v>1.5485</v>
      </c>
      <c r="P77" s="14">
        <v>1.5417000000000001</v>
      </c>
      <c r="Q77" s="14">
        <v>1.5779000000000001</v>
      </c>
      <c r="R77" s="70">
        <v>0.97930991682243296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>
      <c r="A78" s="1"/>
      <c r="B78" s="69" t="s">
        <v>273</v>
      </c>
      <c r="C78" s="14">
        <v>0.99886674347607418</v>
      </c>
      <c r="D78" s="14">
        <v>0.84919999999999995</v>
      </c>
      <c r="E78" s="14">
        <v>0.85399999999999998</v>
      </c>
      <c r="F78" s="14">
        <v>0.89959999999999996</v>
      </c>
      <c r="G78" s="14">
        <v>0.85119999999999996</v>
      </c>
      <c r="H78" s="14">
        <v>0.84030000000000005</v>
      </c>
      <c r="I78" s="14">
        <v>0.94420000000000004</v>
      </c>
      <c r="J78" s="14">
        <v>0.88070000000000004</v>
      </c>
      <c r="K78" s="14">
        <v>0.84970000000000001</v>
      </c>
      <c r="L78" s="14">
        <v>0.85319999999999996</v>
      </c>
      <c r="M78" s="14">
        <v>0.94930000000000003</v>
      </c>
      <c r="N78" s="14">
        <v>0.95988886154368402</v>
      </c>
      <c r="O78" s="14">
        <v>0.87470000000000003</v>
      </c>
      <c r="P78" s="14">
        <v>0.8952</v>
      </c>
      <c r="Q78" s="14">
        <v>0.90559999999999996</v>
      </c>
      <c r="R78" s="70">
        <v>0.83357164686551632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7" thickBot="1">
      <c r="A79" s="1"/>
      <c r="B79" s="5" t="s">
        <v>275</v>
      </c>
      <c r="C79" s="71">
        <v>0.84897334869521479</v>
      </c>
      <c r="D79" s="71">
        <v>0.79180000000000006</v>
      </c>
      <c r="E79" s="71">
        <v>0.90560000000000007</v>
      </c>
      <c r="F79" s="71">
        <v>1.2000999999999999</v>
      </c>
      <c r="G79" s="71">
        <v>0.90090000000000003</v>
      </c>
      <c r="H79" s="71">
        <v>0.85270000000000001</v>
      </c>
      <c r="I79" s="71">
        <v>0.75280000000000002</v>
      </c>
      <c r="J79" s="71">
        <v>0.9052</v>
      </c>
      <c r="K79" s="71">
        <v>0.94020000000000004</v>
      </c>
      <c r="L79" s="71">
        <v>0.66080000000000005</v>
      </c>
      <c r="M79" s="71">
        <v>0.83369999999999989</v>
      </c>
      <c r="N79" s="71">
        <v>0.818111138456316</v>
      </c>
      <c r="O79" s="71">
        <v>0.67379999999999995</v>
      </c>
      <c r="P79" s="71">
        <v>0.64650000000000007</v>
      </c>
      <c r="Q79" s="71">
        <v>0.67230000000000012</v>
      </c>
      <c r="R79" s="72">
        <v>0.14573826995691666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7" thickBo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7" thickBot="1">
      <c r="A81" s="202" t="s">
        <v>277</v>
      </c>
      <c r="B81" s="1"/>
      <c r="C81" s="205" t="s">
        <v>278</v>
      </c>
      <c r="D81" s="20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>
      <c r="A82" s="1"/>
      <c r="B82" s="1"/>
      <c r="C82" s="206" t="s">
        <v>279</v>
      </c>
      <c r="D82" s="207">
        <f>1/0.85493</f>
        <v>1.1696864070742634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>
      <c r="A83" s="1"/>
      <c r="B83" s="1"/>
      <c r="C83" s="206" t="s">
        <v>280</v>
      </c>
      <c r="D83" s="207">
        <f>1/1.072</f>
        <v>0.93283582089552231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7" thickBot="1">
      <c r="A84" s="1"/>
      <c r="B84" s="1"/>
      <c r="C84" s="208" t="s">
        <v>281</v>
      </c>
      <c r="D84" s="209">
        <f>1/11.7835</f>
        <v>8.4864429074553396E-2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1:5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1:5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</sheetData>
  <hyperlinks>
    <hyperlink ref="A72" r:id="rId1" xr:uid="{69C26EC2-5BB2-4543-9611-B65F14188BDD}"/>
    <hyperlink ref="A71" r:id="rId2" xr:uid="{7EA810E7-8CEC-074F-8384-07D98B5707A0}"/>
    <hyperlink ref="A73" r:id="rId3" location="rateShowYear" xr:uid="{AA108FD7-4D04-894A-86D1-5CC5B6583F29}"/>
    <hyperlink ref="A75" r:id="rId4" xr:uid="{2E48B016-ABE2-6147-BCB9-796E5E772C09}"/>
    <hyperlink ref="A74" r:id="rId5" xr:uid="{5D3CB418-D985-FE4A-A3FE-8E03288A6C89}"/>
    <hyperlink ref="A81" r:id="rId6" xr:uid="{BF84BB0A-D290-3944-9444-3429EFB2D091}"/>
    <hyperlink ref="A9" r:id="rId7" xr:uid="{4AE3D8E9-B16D-3F4E-96B3-D3FB39EE8779}"/>
    <hyperlink ref="A10" r:id="rId8" xr:uid="{853A0CFD-AA66-4A4D-BEED-B80F03A85E04}"/>
    <hyperlink ref="A8" r:id="rId9" xr:uid="{5098408F-1166-F94D-B28C-9534BF869A55}"/>
    <hyperlink ref="A32" r:id="rId10" xr:uid="{97462E02-583F-C146-BF9D-7200CEF01800}"/>
    <hyperlink ref="A70" r:id="rId11" display="BEIS (Weekly Road Fuel Prices)" xr:uid="{ACBF787D-FE5F-8B45-A71D-F0BF63236378}"/>
    <hyperlink ref="A50" r:id="rId12" xr:uid="{F8811CDA-6A96-4842-B5E5-F6E2D92F3DC8}"/>
    <hyperlink ref="A60" r:id="rId13" xr:uid="{62A8E7B6-466C-DC45-BB46-766A1DEBC3D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B98A-AE59-F147-9784-15EB8F665FC4}">
  <dimension ref="A1:AZ500"/>
  <sheetViews>
    <sheetView topLeftCell="A112" zoomScale="69" workbookViewId="0">
      <pane xSplit="2" topLeftCell="C1" activePane="topRight" state="frozen"/>
      <selection activeCell="A2" sqref="A2"/>
      <selection pane="topRight" activeCell="B202" sqref="B202"/>
    </sheetView>
  </sheetViews>
  <sheetFormatPr baseColWidth="10" defaultColWidth="11" defaultRowHeight="16"/>
  <cols>
    <col min="1" max="1" width="18.83203125" customWidth="1"/>
    <col min="2" max="2" width="41.1640625" bestFit="1" customWidth="1"/>
    <col min="3" max="13" width="11.6640625" bestFit="1" customWidth="1"/>
  </cols>
  <sheetData>
    <row r="1" spans="1:5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 t="s">
        <v>282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>
      <c r="A6" s="1"/>
      <c r="B6" s="1" t="s">
        <v>283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>
      <c r="A8" s="203" t="s">
        <v>284</v>
      </c>
      <c r="B8" s="58" t="s">
        <v>285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7" thickBot="1">
      <c r="A9" s="1"/>
      <c r="B9" s="61" t="s">
        <v>286</v>
      </c>
      <c r="C9" s="210" t="s">
        <v>287</v>
      </c>
      <c r="D9" s="210" t="s">
        <v>288</v>
      </c>
      <c r="E9" s="210" t="s">
        <v>289</v>
      </c>
      <c r="F9" s="210" t="s">
        <v>290</v>
      </c>
      <c r="G9" s="210" t="s">
        <v>291</v>
      </c>
      <c r="H9" s="210" t="s">
        <v>292</v>
      </c>
      <c r="I9" s="210" t="s">
        <v>293</v>
      </c>
      <c r="J9" s="210" t="s">
        <v>294</v>
      </c>
      <c r="K9" s="210" t="s">
        <v>295</v>
      </c>
      <c r="L9" s="210" t="s">
        <v>296</v>
      </c>
      <c r="M9" s="210" t="s">
        <v>297</v>
      </c>
      <c r="N9" s="211" t="s">
        <v>61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>
      <c r="A10" s="1"/>
      <c r="B10" s="65" t="s">
        <v>298</v>
      </c>
      <c r="C10" s="27">
        <v>782.46290599999998</v>
      </c>
      <c r="D10" s="27">
        <v>827.89841699999999</v>
      </c>
      <c r="E10" s="27">
        <v>808.48209400000007</v>
      </c>
      <c r="F10" s="27">
        <v>789.38050199999998</v>
      </c>
      <c r="G10" s="27">
        <v>758.03627399999993</v>
      </c>
      <c r="H10" s="27">
        <v>744.09418000000005</v>
      </c>
      <c r="I10" s="27">
        <v>551.93086200000005</v>
      </c>
      <c r="J10" s="27">
        <v>756.27265499999999</v>
      </c>
      <c r="K10" s="27">
        <v>563.08979999999997</v>
      </c>
      <c r="L10" s="27">
        <v>808.61594100000002</v>
      </c>
      <c r="M10" s="27">
        <v>1240.0880099999999</v>
      </c>
      <c r="N10" s="212">
        <v>1391.009534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>
      <c r="A11" s="1"/>
      <c r="B11" s="65" t="s">
        <v>299</v>
      </c>
      <c r="C11" s="25">
        <v>493.26822198900004</v>
      </c>
      <c r="D11" s="25">
        <v>860.83858599999996</v>
      </c>
      <c r="E11" s="25">
        <v>837.39953000000003</v>
      </c>
      <c r="F11" s="25">
        <v>733.27253700000006</v>
      </c>
      <c r="G11" s="25">
        <v>721.07674100000008</v>
      </c>
      <c r="H11" s="25">
        <v>802.10689500000012</v>
      </c>
      <c r="I11" s="25">
        <v>886.82232099999999</v>
      </c>
      <c r="J11" s="25">
        <v>1669.2312910000001</v>
      </c>
      <c r="K11" s="25">
        <v>1576.049266</v>
      </c>
      <c r="L11" s="25">
        <v>1239.5873120000001</v>
      </c>
      <c r="M11" s="25">
        <v>1437.7218029999999</v>
      </c>
      <c r="N11" s="26">
        <v>1400.494436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>
      <c r="A12" s="1"/>
      <c r="B12" s="65" t="s">
        <v>300</v>
      </c>
      <c r="C12" s="25">
        <v>34.917544999999997</v>
      </c>
      <c r="D12" s="25">
        <v>43.582474000000005</v>
      </c>
      <c r="E12" s="25">
        <v>22.252608000000002</v>
      </c>
      <c r="F12" s="25">
        <v>31.431644000000002</v>
      </c>
      <c r="G12" s="25">
        <v>57.176437999999997</v>
      </c>
      <c r="H12" s="25">
        <v>64.397059999999996</v>
      </c>
      <c r="I12" s="25">
        <v>23.738242</v>
      </c>
      <c r="J12" s="25">
        <v>33.608944800000458</v>
      </c>
      <c r="K12" s="25">
        <v>47.735616</v>
      </c>
      <c r="L12" s="25">
        <v>52.881407000000003</v>
      </c>
      <c r="M12" s="25">
        <v>65.350105999999997</v>
      </c>
      <c r="N12" s="213">
        <v>38.199010000000001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7" thickBot="1">
      <c r="A13" s="1"/>
      <c r="B13" s="61" t="s">
        <v>301</v>
      </c>
      <c r="C13" s="214"/>
      <c r="D13" s="214"/>
      <c r="E13" s="214"/>
      <c r="F13" s="214"/>
      <c r="G13" s="214"/>
      <c r="H13" s="214"/>
      <c r="I13" s="214">
        <v>20.298979750000001</v>
      </c>
      <c r="J13" s="214">
        <v>57.812846</v>
      </c>
      <c r="K13" s="214">
        <v>51.288879250000001</v>
      </c>
      <c r="L13" s="214">
        <v>64.226028999999997</v>
      </c>
      <c r="M13" s="214">
        <v>21.36635025</v>
      </c>
      <c r="N13" s="76">
        <v>7.4421094999999999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>
      <c r="A16" s="1"/>
      <c r="B16" s="1" t="s">
        <v>302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7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>
      <c r="A18" s="203" t="s">
        <v>284</v>
      </c>
      <c r="B18" s="58" t="s">
        <v>303</v>
      </c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7" thickBot="1">
      <c r="A19" s="1"/>
      <c r="B19" s="61" t="s">
        <v>286</v>
      </c>
      <c r="C19" s="215" t="s">
        <v>287</v>
      </c>
      <c r="D19" s="210" t="s">
        <v>288</v>
      </c>
      <c r="E19" s="210" t="s">
        <v>289</v>
      </c>
      <c r="F19" s="210" t="s">
        <v>290</v>
      </c>
      <c r="G19" s="210" t="s">
        <v>291</v>
      </c>
      <c r="H19" s="210" t="s">
        <v>292</v>
      </c>
      <c r="I19" s="210" t="s">
        <v>293</v>
      </c>
      <c r="J19" s="210" t="s">
        <v>294</v>
      </c>
      <c r="K19" s="210" t="s">
        <v>295</v>
      </c>
      <c r="L19" s="210" t="s">
        <v>296</v>
      </c>
      <c r="M19" s="211" t="s">
        <v>297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>
      <c r="A20" s="1"/>
      <c r="B20" s="65" t="s">
        <v>304</v>
      </c>
      <c r="C20" s="219">
        <v>528.46699999999998</v>
      </c>
      <c r="D20" s="25">
        <v>813.23699999999997</v>
      </c>
      <c r="E20" s="25">
        <v>838.47699999999998</v>
      </c>
      <c r="F20" s="25">
        <v>918.54700000000003</v>
      </c>
      <c r="G20" s="25">
        <v>1020.55</v>
      </c>
      <c r="H20" s="25">
        <v>1060.42</v>
      </c>
      <c r="I20" s="25">
        <v>1040.4926012999995</v>
      </c>
      <c r="J20" s="25">
        <v>1837.0627915899993</v>
      </c>
      <c r="K20" s="25">
        <v>1935.7608603000001</v>
      </c>
      <c r="L20" s="25">
        <v>1943.8559039999986</v>
      </c>
      <c r="M20" s="220">
        <v>2181.8342229999998</v>
      </c>
      <c r="N20" s="2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7" thickBot="1">
      <c r="A21" s="1"/>
      <c r="B21" s="61" t="s">
        <v>305</v>
      </c>
      <c r="C21" s="216">
        <v>806.274</v>
      </c>
      <c r="D21" s="217">
        <v>941.17399999999998</v>
      </c>
      <c r="E21" s="217">
        <v>834.83199999999999</v>
      </c>
      <c r="F21" s="217">
        <v>644.40599999999995</v>
      </c>
      <c r="G21" s="217">
        <v>519.77599999999995</v>
      </c>
      <c r="H21" s="217">
        <v>570.59799999999996</v>
      </c>
      <c r="I21" s="217">
        <v>477.83927374999985</v>
      </c>
      <c r="J21" s="217">
        <v>841.50598025000022</v>
      </c>
      <c r="K21" s="217">
        <v>599.82570064999982</v>
      </c>
      <c r="L21" s="217">
        <v>614.64239299999997</v>
      </c>
      <c r="M21" s="218">
        <v>1134.2769759999994</v>
      </c>
      <c r="N21" s="2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 t="s">
        <v>306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7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227"/>
      <c r="C26" s="228"/>
      <c r="D26" s="22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7" thickBot="1">
      <c r="A27" s="203" t="s">
        <v>307</v>
      </c>
      <c r="B27" s="259" t="s">
        <v>308</v>
      </c>
      <c r="C27" s="230" t="s">
        <v>309</v>
      </c>
      <c r="D27" s="231" t="s">
        <v>310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232" t="s">
        <v>311</v>
      </c>
      <c r="C28" s="233" t="s">
        <v>312</v>
      </c>
      <c r="D28" s="234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235" t="s">
        <v>313</v>
      </c>
      <c r="C29" s="225" t="s">
        <v>312</v>
      </c>
      <c r="D29" s="236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>
      <c r="A30" s="1"/>
      <c r="B30" s="235" t="s">
        <v>314</v>
      </c>
      <c r="C30" s="225" t="s">
        <v>312</v>
      </c>
      <c r="D30" s="236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235" t="s">
        <v>315</v>
      </c>
      <c r="C31" s="225" t="s">
        <v>312</v>
      </c>
      <c r="D31" s="236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235" t="s">
        <v>316</v>
      </c>
      <c r="C32" s="225" t="s">
        <v>312</v>
      </c>
      <c r="D32" s="236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235" t="s">
        <v>317</v>
      </c>
      <c r="C33" s="225" t="s">
        <v>312</v>
      </c>
      <c r="D33" s="236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235" t="s">
        <v>318</v>
      </c>
      <c r="C34" s="225" t="s">
        <v>312</v>
      </c>
      <c r="D34" s="236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235" t="s">
        <v>319</v>
      </c>
      <c r="C35" s="225" t="s">
        <v>312</v>
      </c>
      <c r="D35" s="236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235" t="s">
        <v>320</v>
      </c>
      <c r="C36" s="225" t="s">
        <v>312</v>
      </c>
      <c r="D36" s="236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235" t="s">
        <v>321</v>
      </c>
      <c r="C37" s="225" t="s">
        <v>312</v>
      </c>
      <c r="D37" s="236">
        <v>1E-4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235" t="s">
        <v>322</v>
      </c>
      <c r="C38" s="225" t="s">
        <v>312</v>
      </c>
      <c r="D38" s="236">
        <v>1E-4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235" t="s">
        <v>323</v>
      </c>
      <c r="C39" s="225" t="s">
        <v>312</v>
      </c>
      <c r="D39" s="236">
        <v>1E-4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235" t="s">
        <v>324</v>
      </c>
      <c r="C40" s="225" t="s">
        <v>312</v>
      </c>
      <c r="D40" s="236">
        <v>1E-4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>
      <c r="A41" s="1"/>
      <c r="B41" s="235" t="s">
        <v>325</v>
      </c>
      <c r="C41" s="225" t="s">
        <v>312</v>
      </c>
      <c r="D41" s="236">
        <v>1E-4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>
      <c r="A42" s="1"/>
      <c r="B42" s="235" t="s">
        <v>326</v>
      </c>
      <c r="C42" s="124">
        <v>0.432336</v>
      </c>
      <c r="D42" s="236">
        <v>1E-4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>
      <c r="A43" s="1"/>
      <c r="B43" s="235" t="s">
        <v>327</v>
      </c>
      <c r="C43" s="225">
        <v>1</v>
      </c>
      <c r="D43" s="236">
        <v>2.0000000000000001E-4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>
      <c r="A44" s="1"/>
      <c r="B44" s="235" t="s">
        <v>328</v>
      </c>
      <c r="C44" s="225">
        <v>1</v>
      </c>
      <c r="D44" s="236">
        <v>2.9999999999999997E-4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>
      <c r="A45" s="1"/>
      <c r="B45" s="235" t="s">
        <v>329</v>
      </c>
      <c r="C45" s="225">
        <v>1</v>
      </c>
      <c r="D45" s="236">
        <v>2.9999999999999997E-4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>
      <c r="A46" s="1"/>
      <c r="B46" s="235" t="s">
        <v>330</v>
      </c>
      <c r="C46" s="225">
        <v>1</v>
      </c>
      <c r="D46" s="236">
        <v>2.9999999999999997E-4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>
      <c r="A47" s="1"/>
      <c r="B47" s="235" t="s">
        <v>331</v>
      </c>
      <c r="C47" s="225">
        <v>1</v>
      </c>
      <c r="D47" s="236">
        <v>2.9999999999999997E-4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>
      <c r="A48" s="1"/>
      <c r="B48" s="235" t="s">
        <v>332</v>
      </c>
      <c r="C48" s="124">
        <v>1.341717</v>
      </c>
      <c r="D48" s="236">
        <v>4.0000000000000002E-4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>
      <c r="A49" s="1"/>
      <c r="B49" s="235" t="s">
        <v>333</v>
      </c>
      <c r="C49" s="225">
        <v>1</v>
      </c>
      <c r="D49" s="236">
        <v>4.0000000000000002E-4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>
      <c r="A50" s="1"/>
      <c r="B50" s="235" t="s">
        <v>334</v>
      </c>
      <c r="C50" s="225">
        <v>2</v>
      </c>
      <c r="D50" s="236">
        <v>5.0000000000000001E-4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>
      <c r="A51" s="1"/>
      <c r="B51" s="235" t="s">
        <v>335</v>
      </c>
      <c r="C51" s="124">
        <v>3.130452</v>
      </c>
      <c r="D51" s="236">
        <v>8.9999999999999998E-4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1"/>
      <c r="B52" s="235" t="s">
        <v>336</v>
      </c>
      <c r="C52" s="124">
        <v>4.0163630000000001</v>
      </c>
      <c r="D52" s="236">
        <v>1.1999999999999999E-3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>
      <c r="A53" s="1"/>
      <c r="B53" s="235" t="s">
        <v>337</v>
      </c>
      <c r="C53" s="225">
        <v>5</v>
      </c>
      <c r="D53" s="236">
        <v>1.4E-3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>
      <c r="A54" s="1"/>
      <c r="B54" s="235" t="s">
        <v>338</v>
      </c>
      <c r="C54" s="124">
        <v>4.8374430000000004</v>
      </c>
      <c r="D54" s="236">
        <v>1.5E-3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"/>
      <c r="B55" s="235" t="s">
        <v>339</v>
      </c>
      <c r="C55" s="124">
        <v>5.923457</v>
      </c>
      <c r="D55" s="236">
        <v>1.8E-3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"/>
      <c r="B56" s="235" t="s">
        <v>340</v>
      </c>
      <c r="C56" s="124">
        <v>6.6045999999999996</v>
      </c>
      <c r="D56" s="236">
        <v>2E-3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1"/>
      <c r="B57" s="235" t="s">
        <v>341</v>
      </c>
      <c r="C57" s="124">
        <v>7.1085839999999996</v>
      </c>
      <c r="D57" s="236">
        <v>2.0999999999999999E-3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>
      <c r="A58" s="1"/>
      <c r="B58" s="235" t="s">
        <v>342</v>
      </c>
      <c r="C58" s="225">
        <v>8</v>
      </c>
      <c r="D58" s="236">
        <v>2.3999999999999998E-3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>
      <c r="A59" s="1"/>
      <c r="B59" s="235" t="s">
        <v>343</v>
      </c>
      <c r="C59" s="124">
        <v>8.1575009999999999</v>
      </c>
      <c r="D59" s="236">
        <v>2.5000000000000001E-3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"/>
      <c r="B60" s="235" t="s">
        <v>344</v>
      </c>
      <c r="C60" s="124">
        <v>11.345784999999999</v>
      </c>
      <c r="D60" s="236">
        <v>3.3999999999999998E-3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"/>
      <c r="B61" s="235" t="s">
        <v>345</v>
      </c>
      <c r="C61" s="226">
        <v>23</v>
      </c>
      <c r="D61" s="236">
        <v>7.0000000000000001E-3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1"/>
      <c r="B62" s="235" t="s">
        <v>346</v>
      </c>
      <c r="C62" s="124">
        <v>25.384363</v>
      </c>
      <c r="D62" s="236">
        <v>7.7000000000000002E-3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>
      <c r="A63" s="1"/>
      <c r="B63" s="235" t="s">
        <v>347</v>
      </c>
      <c r="C63" s="124">
        <v>29.927244000000002</v>
      </c>
      <c r="D63" s="236">
        <v>8.9999999999999993E-3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>
      <c r="A64" s="1"/>
      <c r="B64" s="221" t="s">
        <v>348</v>
      </c>
      <c r="C64" s="222">
        <v>46.692320000000002</v>
      </c>
      <c r="D64" s="223">
        <v>1.41E-2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"/>
      <c r="B65" s="221" t="s">
        <v>349</v>
      </c>
      <c r="C65" s="222">
        <v>46.900101999999997</v>
      </c>
      <c r="D65" s="223">
        <v>1.41E-2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"/>
      <c r="B66" s="221" t="s">
        <v>350</v>
      </c>
      <c r="C66" s="222">
        <v>54.689267000000001</v>
      </c>
      <c r="D66" s="223">
        <v>1.6500000000000001E-2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1"/>
      <c r="B67" s="221" t="s">
        <v>351</v>
      </c>
      <c r="C67" s="222">
        <v>64.783152999999999</v>
      </c>
      <c r="D67" s="223">
        <v>1.95E-2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>
      <c r="A68" s="1"/>
      <c r="B68" s="221" t="s">
        <v>352</v>
      </c>
      <c r="C68" s="222">
        <v>74.259484999999998</v>
      </c>
      <c r="D68" s="223">
        <v>2.24E-2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A69" s="1"/>
      <c r="B69" s="221" t="s">
        <v>353</v>
      </c>
      <c r="C69" s="222">
        <v>93.817352999999997</v>
      </c>
      <c r="D69" s="223">
        <v>2.8299999999999999E-2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>
      <c r="A70" s="1"/>
      <c r="B70" s="221" t="s">
        <v>354</v>
      </c>
      <c r="C70" s="222">
        <v>105.603127</v>
      </c>
      <c r="D70" s="223">
        <v>3.1800000000000002E-2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>
      <c r="A71" s="1"/>
      <c r="B71" s="221" t="s">
        <v>355</v>
      </c>
      <c r="C71" s="222">
        <v>145.64011199999999</v>
      </c>
      <c r="D71" s="223">
        <v>4.3900000000000002E-2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>
      <c r="A72" s="1"/>
      <c r="B72" s="221" t="s">
        <v>356</v>
      </c>
      <c r="C72" s="222">
        <v>149.00532000000001</v>
      </c>
      <c r="D72" s="223">
        <v>4.4900000000000002E-2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>
      <c r="A73" s="1"/>
      <c r="B73" s="221" t="s">
        <v>357</v>
      </c>
      <c r="C73" s="222">
        <v>152.84888100000001</v>
      </c>
      <c r="D73" s="223">
        <v>4.6100000000000002E-2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>
      <c r="A74" s="1"/>
      <c r="B74" s="221" t="s">
        <v>358</v>
      </c>
      <c r="C74" s="222">
        <v>236.65013200000001</v>
      </c>
      <c r="D74" s="223">
        <v>7.1400000000000005E-2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>
      <c r="A75" s="1"/>
      <c r="B75" s="221" t="s">
        <v>359</v>
      </c>
      <c r="C75" s="222">
        <v>610.69817799999998</v>
      </c>
      <c r="D75" s="223">
        <v>0.18410000000000001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>
      <c r="A76" s="1"/>
      <c r="B76" s="221" t="s">
        <v>360</v>
      </c>
      <c r="C76" s="222">
        <v>1381.212413</v>
      </c>
      <c r="D76" s="223">
        <v>0.41649999999999998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>
      <c r="A77" s="1"/>
      <c r="B77" s="221" t="s">
        <v>87</v>
      </c>
      <c r="C77" s="224">
        <v>154</v>
      </c>
      <c r="D77" s="223">
        <v>4.6300000000000001E-2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7" thickBot="1">
      <c r="A78" s="1"/>
      <c r="B78" s="237" t="s">
        <v>88</v>
      </c>
      <c r="C78" s="238">
        <v>3316</v>
      </c>
      <c r="D78" s="239">
        <v>1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>
      <c r="A81" s="1"/>
      <c r="B81" s="1" t="s">
        <v>361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7" thickBo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>
      <c r="A83" s="1"/>
      <c r="B83" s="59"/>
      <c r="C83" s="60"/>
      <c r="D83" s="6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7" thickBot="1">
      <c r="A84" s="203" t="s">
        <v>307</v>
      </c>
      <c r="B84" s="258" t="s">
        <v>362</v>
      </c>
      <c r="C84" s="62" t="s">
        <v>363</v>
      </c>
      <c r="D84" s="63" t="s">
        <v>153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>
      <c r="A85" s="1"/>
      <c r="B85" s="2" t="s">
        <v>364</v>
      </c>
      <c r="C85" s="3">
        <v>0</v>
      </c>
      <c r="D85" s="143">
        <v>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>
      <c r="A86" s="1"/>
      <c r="B86" s="69" t="s">
        <v>365</v>
      </c>
      <c r="C86" s="1">
        <v>0.01</v>
      </c>
      <c r="D86" s="144">
        <v>3.0152359874445578E-6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>
      <c r="A87" s="1"/>
      <c r="B87" s="69" t="s">
        <v>366</v>
      </c>
      <c r="C87" s="1">
        <v>0.02</v>
      </c>
      <c r="D87" s="144">
        <v>6.0304719748891155E-6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>
      <c r="A88" s="1"/>
      <c r="B88" s="69" t="s">
        <v>367</v>
      </c>
      <c r="C88" s="1">
        <v>0.03</v>
      </c>
      <c r="D88" s="144">
        <v>9.045707962333672E-6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>
      <c r="A89" s="1"/>
      <c r="B89" s="69" t="s">
        <v>368</v>
      </c>
      <c r="C89" s="1">
        <v>0.03</v>
      </c>
      <c r="D89" s="144">
        <v>9.045707962333672E-6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>
      <c r="A90" s="1"/>
      <c r="B90" s="69" t="s">
        <v>369</v>
      </c>
      <c r="C90" s="1">
        <v>0.04</v>
      </c>
      <c r="D90" s="144">
        <v>1.2060943949778231E-5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>
      <c r="A91" s="1"/>
      <c r="B91" s="69" t="s">
        <v>265</v>
      </c>
      <c r="C91" s="1">
        <v>0.04</v>
      </c>
      <c r="D91" s="144">
        <v>1.2060943949778231E-5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>
      <c r="A92" s="1"/>
      <c r="B92" s="69" t="s">
        <v>370</v>
      </c>
      <c r="C92" s="1">
        <v>7.0000000000000007E-2</v>
      </c>
      <c r="D92" s="144">
        <v>2.1106651912111907E-5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>
      <c r="A93" s="1"/>
      <c r="B93" s="69" t="s">
        <v>371</v>
      </c>
      <c r="C93" s="1">
        <v>0.11</v>
      </c>
      <c r="D93" s="144">
        <v>3.3167595861890133E-5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>
      <c r="A94" s="1"/>
      <c r="B94" s="69" t="s">
        <v>372</v>
      </c>
      <c r="C94" s="1">
        <v>0.12</v>
      </c>
      <c r="D94" s="144">
        <v>3.6182831849334688E-5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>
      <c r="A95" s="1"/>
      <c r="B95" s="69" t="s">
        <v>373</v>
      </c>
      <c r="C95" s="1">
        <v>0.12</v>
      </c>
      <c r="D95" s="144">
        <v>3.6182831849334688E-5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>
      <c r="A96" s="1"/>
      <c r="B96" s="69" t="s">
        <v>374</v>
      </c>
      <c r="C96" s="1">
        <v>0.13</v>
      </c>
      <c r="D96" s="144">
        <v>3.9198067836779251E-5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>
      <c r="A97" s="1"/>
      <c r="B97" s="69" t="s">
        <v>375</v>
      </c>
      <c r="C97" s="1">
        <v>0.14000000000000001</v>
      </c>
      <c r="D97" s="144">
        <v>4.2213303824223813E-5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>
      <c r="A98" s="1"/>
      <c r="B98" s="69" t="s">
        <v>376</v>
      </c>
      <c r="C98" s="1">
        <v>0.21</v>
      </c>
      <c r="D98" s="144">
        <v>6.3319955736335703E-5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>
      <c r="A99" s="1"/>
      <c r="B99" s="69" t="s">
        <v>377</v>
      </c>
      <c r="C99" s="1">
        <v>0.23</v>
      </c>
      <c r="D99" s="144">
        <v>6.9350427711224827E-5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>
      <c r="A100" s="1"/>
      <c r="B100" s="69" t="s">
        <v>378</v>
      </c>
      <c r="C100" s="1">
        <v>0.25</v>
      </c>
      <c r="D100" s="144">
        <v>7.5380899686113939E-5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>
      <c r="A101" s="1"/>
      <c r="B101" s="69" t="s">
        <v>379</v>
      </c>
      <c r="C101" s="1">
        <v>0.28000000000000003</v>
      </c>
      <c r="D101" s="144">
        <v>8.4426607648447626E-5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>
      <c r="A102" s="1"/>
      <c r="B102" s="69" t="s">
        <v>380</v>
      </c>
      <c r="C102" s="1">
        <v>0.3</v>
      </c>
      <c r="D102" s="144">
        <v>9.0457079623336724E-5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>
      <c r="A103" s="1"/>
      <c r="B103" s="69" t="s">
        <v>381</v>
      </c>
      <c r="C103" s="1">
        <v>0.33</v>
      </c>
      <c r="D103" s="144">
        <v>9.9502787585670398E-5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>
      <c r="A104" s="1"/>
      <c r="B104" s="69" t="s">
        <v>382</v>
      </c>
      <c r="C104" s="1">
        <v>0.34</v>
      </c>
      <c r="D104" s="144">
        <v>1.0251802357311496E-4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>
      <c r="A105" s="1"/>
      <c r="B105" s="69" t="s">
        <v>383</v>
      </c>
      <c r="C105" s="1">
        <v>0.35</v>
      </c>
      <c r="D105" s="144">
        <v>1.0553325956055951E-4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>
      <c r="A106" s="1"/>
      <c r="B106" s="69" t="s">
        <v>172</v>
      </c>
      <c r="C106" s="1">
        <v>0.48</v>
      </c>
      <c r="D106" s="144">
        <v>1.4473132739733875E-4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>
      <c r="A107" s="1"/>
      <c r="B107" s="69" t="s">
        <v>158</v>
      </c>
      <c r="C107" s="1">
        <v>0.56000000000000005</v>
      </c>
      <c r="D107" s="144">
        <v>1.6885321529689525E-4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>
      <c r="A108" s="1"/>
      <c r="B108" s="69" t="s">
        <v>384</v>
      </c>
      <c r="C108" s="1">
        <v>0.69</v>
      </c>
      <c r="D108" s="144">
        <v>2.0805128313367444E-4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>
      <c r="A109" s="1"/>
      <c r="B109" s="69" t="s">
        <v>385</v>
      </c>
      <c r="C109" s="1">
        <v>0.78</v>
      </c>
      <c r="D109" s="144">
        <v>2.3518840702067549E-4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>
      <c r="A110" s="1"/>
      <c r="B110" s="69" t="s">
        <v>386</v>
      </c>
      <c r="C110" s="1">
        <v>0.89</v>
      </c>
      <c r="D110" s="144">
        <v>2.6835600288256564E-4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>
      <c r="A111" s="1"/>
      <c r="B111" s="69" t="s">
        <v>387</v>
      </c>
      <c r="C111" s="1">
        <v>0.94</v>
      </c>
      <c r="D111" s="144">
        <v>2.8343218281978841E-4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>
      <c r="A112" s="1"/>
      <c r="B112" s="69" t="s">
        <v>388</v>
      </c>
      <c r="C112" s="1">
        <v>0.96</v>
      </c>
      <c r="D112" s="144">
        <v>2.8946265479467751E-4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>
      <c r="A113" s="1"/>
      <c r="B113" s="69" t="s">
        <v>389</v>
      </c>
      <c r="C113" s="1">
        <v>0.98</v>
      </c>
      <c r="D113" s="144">
        <v>2.9549312676956666E-4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>
      <c r="A114" s="1"/>
      <c r="B114" s="69" t="s">
        <v>390</v>
      </c>
      <c r="C114" s="1">
        <v>1</v>
      </c>
      <c r="D114" s="144">
        <v>3.0152359874445576E-4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>
      <c r="A115" s="1"/>
      <c r="B115" s="69" t="s">
        <v>391</v>
      </c>
      <c r="C115" s="1">
        <v>1.03</v>
      </c>
      <c r="D115" s="144">
        <v>3.1056930670678943E-4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>
      <c r="A116" s="1"/>
      <c r="B116" s="69" t="s">
        <v>392</v>
      </c>
      <c r="C116" s="1">
        <v>1.1200000000000001</v>
      </c>
      <c r="D116" s="144">
        <v>3.377064305937905E-4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>
      <c r="A117" s="1"/>
      <c r="B117" s="69" t="s">
        <v>393</v>
      </c>
      <c r="C117" s="1">
        <v>1.1399999999999999</v>
      </c>
      <c r="D117" s="144">
        <v>3.4373690256867955E-4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>
      <c r="A118" s="1"/>
      <c r="B118" s="69" t="s">
        <v>394</v>
      </c>
      <c r="C118" s="1">
        <v>1.17</v>
      </c>
      <c r="D118" s="144">
        <v>3.5278261053101322E-4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>
      <c r="A119" s="1"/>
      <c r="B119" s="69" t="s">
        <v>395</v>
      </c>
      <c r="C119" s="1">
        <v>1.28</v>
      </c>
      <c r="D119" s="144">
        <v>3.8595020639290339E-4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>
      <c r="A120" s="1"/>
      <c r="B120" s="69" t="s">
        <v>396</v>
      </c>
      <c r="C120" s="1">
        <v>1.52</v>
      </c>
      <c r="D120" s="144">
        <v>4.5831587009157273E-4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>
      <c r="A121" s="1"/>
      <c r="B121" s="69" t="s">
        <v>264</v>
      </c>
      <c r="C121" s="1">
        <v>1.53</v>
      </c>
      <c r="D121" s="144">
        <v>4.6133110607901731E-4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>
      <c r="A122" s="1"/>
      <c r="B122" s="69" t="s">
        <v>397</v>
      </c>
      <c r="C122" s="1">
        <v>1.63</v>
      </c>
      <c r="D122" s="144">
        <v>4.914834659534628E-4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>
      <c r="A123" s="1"/>
      <c r="B123" s="69" t="s">
        <v>398</v>
      </c>
      <c r="C123" s="1">
        <v>1.68</v>
      </c>
      <c r="D123" s="144">
        <v>5.0655964589068562E-4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>
      <c r="A124" s="1"/>
      <c r="B124" s="69" t="s">
        <v>174</v>
      </c>
      <c r="C124" s="1">
        <v>1.72</v>
      </c>
      <c r="D124" s="144">
        <v>5.1862058984046392E-4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>
      <c r="A125" s="1"/>
      <c r="B125" s="69" t="s">
        <v>399</v>
      </c>
      <c r="C125" s="1">
        <v>1.92</v>
      </c>
      <c r="D125" s="144">
        <v>5.7892530958935501E-4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>
      <c r="A126" s="1"/>
      <c r="B126" s="69" t="s">
        <v>169</v>
      </c>
      <c r="C126" s="1">
        <v>2.0499999999999998</v>
      </c>
      <c r="D126" s="144">
        <v>6.1812337742613423E-4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>
      <c r="A127" s="1"/>
      <c r="B127" s="69" t="s">
        <v>400</v>
      </c>
      <c r="C127" s="1">
        <v>2.94</v>
      </c>
      <c r="D127" s="144">
        <v>8.8647938030869992E-4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>
      <c r="A128" s="1"/>
      <c r="B128" s="69" t="s">
        <v>401</v>
      </c>
      <c r="C128" s="1">
        <v>3.46</v>
      </c>
      <c r="D128" s="144">
        <v>1.0432716516558169E-3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>
      <c r="A129" s="1"/>
      <c r="B129" s="69" t="s">
        <v>402</v>
      </c>
      <c r="C129" s="1">
        <v>3.67</v>
      </c>
      <c r="D129" s="144">
        <v>1.1065916073921525E-3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>
      <c r="A130" s="1"/>
      <c r="B130" s="69" t="s">
        <v>175</v>
      </c>
      <c r="C130" s="1">
        <v>3.75</v>
      </c>
      <c r="D130" s="144">
        <v>1.1307134952917091E-3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>
      <c r="A131" s="1"/>
      <c r="B131" s="69" t="s">
        <v>403</v>
      </c>
      <c r="C131" s="1">
        <v>3.98</v>
      </c>
      <c r="D131" s="144">
        <v>1.200063923002934E-3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>
      <c r="A132" s="1"/>
      <c r="B132" s="69" t="s">
        <v>404</v>
      </c>
      <c r="C132" s="1">
        <v>4.04</v>
      </c>
      <c r="D132" s="144">
        <v>1.2181553389276013E-3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>
      <c r="A133" s="1"/>
      <c r="B133" s="69" t="s">
        <v>405</v>
      </c>
      <c r="C133" s="1">
        <v>4.42</v>
      </c>
      <c r="D133" s="144">
        <v>1.3327343064504945E-3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>
      <c r="A134" s="1"/>
      <c r="B134" s="69" t="s">
        <v>406</v>
      </c>
      <c r="C134" s="1">
        <v>4.4400000000000004</v>
      </c>
      <c r="D134" s="144">
        <v>1.3387647784253837E-3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>
      <c r="A135" s="1"/>
      <c r="B135" s="69" t="s">
        <v>407</v>
      </c>
      <c r="C135" s="1">
        <v>4.87</v>
      </c>
      <c r="D135" s="144">
        <v>1.4684199258854995E-3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>
      <c r="A136" s="1"/>
      <c r="B136" s="69" t="s">
        <v>408</v>
      </c>
      <c r="C136" s="1">
        <v>4.88</v>
      </c>
      <c r="D136" s="144">
        <v>1.471435161872944E-3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>
      <c r="A137" s="1"/>
      <c r="B137" s="69" t="s">
        <v>161</v>
      </c>
      <c r="C137" s="1">
        <v>5.77</v>
      </c>
      <c r="D137" s="144">
        <v>1.7397911647555097E-3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>
      <c r="A138" s="1"/>
      <c r="B138" s="69" t="s">
        <v>409</v>
      </c>
      <c r="C138" s="1">
        <v>7.07</v>
      </c>
      <c r="D138" s="144">
        <v>2.1317718431233023E-3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>
      <c r="A139" s="1"/>
      <c r="B139" s="69" t="s">
        <v>182</v>
      </c>
      <c r="C139" s="1">
        <v>7.79</v>
      </c>
      <c r="D139" s="144">
        <v>2.3488688342193104E-3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>
      <c r="A140" s="1"/>
      <c r="B140" s="69" t="s">
        <v>410</v>
      </c>
      <c r="C140" s="1">
        <v>8.01</v>
      </c>
      <c r="D140" s="144">
        <v>2.4152040259430903E-3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>
      <c r="A141" s="1"/>
      <c r="B141" s="69" t="s">
        <v>411</v>
      </c>
      <c r="C141" s="1">
        <v>8.09</v>
      </c>
      <c r="D141" s="144">
        <v>2.439325913842647E-3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>
      <c r="A142" s="1"/>
      <c r="B142" s="69" t="s">
        <v>162</v>
      </c>
      <c r="C142" s="1">
        <v>10.99</v>
      </c>
      <c r="D142" s="144">
        <v>3.3137443502015687E-3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>
      <c r="A143" s="1"/>
      <c r="B143" s="69" t="s">
        <v>154</v>
      </c>
      <c r="C143" s="1">
        <v>11</v>
      </c>
      <c r="D143" s="144">
        <v>3.3167595861890134E-3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>
      <c r="A144" s="1"/>
      <c r="B144" s="69" t="s">
        <v>412</v>
      </c>
      <c r="C144" s="1">
        <v>12.87</v>
      </c>
      <c r="D144" s="144">
        <v>3.8806087158411453E-3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>
      <c r="A145" s="1"/>
      <c r="B145" s="69" t="s">
        <v>413</v>
      </c>
      <c r="C145" s="1">
        <v>13</v>
      </c>
      <c r="D145" s="144">
        <v>3.9198067836779251E-3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>
      <c r="A146" s="1"/>
      <c r="B146" s="69" t="s">
        <v>414</v>
      </c>
      <c r="C146" s="1">
        <v>15.03</v>
      </c>
      <c r="D146" s="144">
        <v>4.5318996891291702E-3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>
      <c r="A147" s="1"/>
      <c r="B147" s="69" t="s">
        <v>415</v>
      </c>
      <c r="C147" s="1">
        <v>20.98</v>
      </c>
      <c r="D147" s="144">
        <v>6.3259651016586817E-3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>
      <c r="A148" s="1"/>
      <c r="B148" s="69" t="s">
        <v>263</v>
      </c>
      <c r="C148" s="1">
        <v>21.18</v>
      </c>
      <c r="D148" s="144">
        <v>6.386269821407573E-3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>
      <c r="A149" s="1"/>
      <c r="B149" s="69" t="s">
        <v>176</v>
      </c>
      <c r="C149" s="1">
        <v>21.52</v>
      </c>
      <c r="D149" s="144">
        <v>6.4887878449806881E-3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>
      <c r="A150" s="1"/>
      <c r="B150" s="69" t="s">
        <v>416</v>
      </c>
      <c r="C150" s="1">
        <v>22.5</v>
      </c>
      <c r="D150" s="144">
        <v>6.7842809717502542E-3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>
      <c r="A151" s="1"/>
      <c r="B151" s="69" t="s">
        <v>417</v>
      </c>
      <c r="C151" s="1">
        <v>22.92</v>
      </c>
      <c r="D151" s="144">
        <v>6.9109208832229263E-3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>
      <c r="A152" s="1"/>
      <c r="B152" s="69" t="s">
        <v>183</v>
      </c>
      <c r="C152" s="1">
        <v>23.31</v>
      </c>
      <c r="D152" s="144">
        <v>7.0285150867332629E-3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>
      <c r="A153" s="1"/>
      <c r="B153" s="69" t="s">
        <v>418</v>
      </c>
      <c r="C153" s="1">
        <v>23.94</v>
      </c>
      <c r="D153" s="144">
        <v>7.2184749539422714E-3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>
      <c r="A154" s="1"/>
      <c r="B154" s="69" t="s">
        <v>419</v>
      </c>
      <c r="C154" s="1">
        <v>26.87</v>
      </c>
      <c r="D154" s="144">
        <v>8.1019390982635265E-3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>
      <c r="A155" s="1"/>
      <c r="B155" s="69" t="s">
        <v>168</v>
      </c>
      <c r="C155" s="1">
        <v>27.1</v>
      </c>
      <c r="D155" s="144">
        <v>8.1712895259747516E-3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>
      <c r="A156" s="1"/>
      <c r="B156" s="69" t="s">
        <v>420</v>
      </c>
      <c r="C156" s="1">
        <v>27.56</v>
      </c>
      <c r="D156" s="144">
        <v>8.3099903813972E-3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>
      <c r="A157" s="1"/>
      <c r="B157" s="69" t="s">
        <v>421</v>
      </c>
      <c r="C157" s="1">
        <v>29.43</v>
      </c>
      <c r="D157" s="144">
        <v>8.8738395110493327E-3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>
      <c r="A158" s="1"/>
      <c r="B158" s="69" t="s">
        <v>159</v>
      </c>
      <c r="C158" s="1">
        <v>30.02</v>
      </c>
      <c r="D158" s="144">
        <v>9.0517384343085615E-3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>
      <c r="A159" s="1"/>
      <c r="B159" s="69" t="s">
        <v>160</v>
      </c>
      <c r="C159" s="1">
        <v>43.34</v>
      </c>
      <c r="D159" s="144">
        <v>1.3068032769584714E-2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>
      <c r="A160" s="1"/>
      <c r="B160" s="69" t="s">
        <v>422</v>
      </c>
      <c r="C160" s="1">
        <v>51.65</v>
      </c>
      <c r="D160" s="144">
        <v>1.5573693875151139E-2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>
      <c r="A161" s="1"/>
      <c r="B161" s="69" t="s">
        <v>177</v>
      </c>
      <c r="C161" s="1">
        <v>68.69</v>
      </c>
      <c r="D161" s="144">
        <v>2.0711655997756664E-2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>
      <c r="A162" s="1"/>
      <c r="B162" s="69" t="s">
        <v>423</v>
      </c>
      <c r="C162" s="1">
        <v>72.39</v>
      </c>
      <c r="D162" s="144">
        <v>2.1827293313111153E-2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>
      <c r="A163" s="1"/>
      <c r="B163" s="69" t="s">
        <v>424</v>
      </c>
      <c r="C163" s="1">
        <v>77.599999999999994</v>
      </c>
      <c r="D163" s="144">
        <v>2.3398231262569767E-2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>
      <c r="A164" s="1"/>
      <c r="B164" s="69" t="s">
        <v>266</v>
      </c>
      <c r="C164" s="1">
        <v>81.84</v>
      </c>
      <c r="D164" s="144">
        <v>2.4676691321246259E-2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>
      <c r="A165" s="1"/>
      <c r="B165" s="69" t="s">
        <v>171</v>
      </c>
      <c r="C165" s="1">
        <v>85.9</v>
      </c>
      <c r="D165" s="144">
        <v>2.590087713214875E-2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>
      <c r="A166" s="1"/>
      <c r="B166" s="69" t="s">
        <v>170</v>
      </c>
      <c r="C166" s="1">
        <v>100.33</v>
      </c>
      <c r="D166" s="144">
        <v>3.0251862662031247E-2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>
      <c r="A167" s="1"/>
      <c r="B167" s="69" t="s">
        <v>156</v>
      </c>
      <c r="C167" s="1">
        <v>102.92</v>
      </c>
      <c r="D167" s="144">
        <v>3.1032808782779388E-2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>
      <c r="A168" s="1"/>
      <c r="B168" s="69" t="s">
        <v>425</v>
      </c>
      <c r="C168" s="1">
        <v>132.22</v>
      </c>
      <c r="D168" s="144">
        <v>3.9867450225991939E-2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>
      <c r="A169" s="1"/>
      <c r="B169" s="69" t="s">
        <v>426</v>
      </c>
      <c r="C169" s="1">
        <v>143.33000000000001</v>
      </c>
      <c r="D169" s="144">
        <v>4.3217377408042844E-2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>
      <c r="A170" s="1"/>
      <c r="B170" s="69" t="s">
        <v>427</v>
      </c>
      <c r="C170" s="1">
        <v>164.19</v>
      </c>
      <c r="D170" s="144">
        <v>4.9507159677852193E-2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>
      <c r="A171" s="1"/>
      <c r="B171" s="69" t="s">
        <v>428</v>
      </c>
      <c r="C171" s="1">
        <v>249.71</v>
      </c>
      <c r="D171" s="144">
        <v>7.5293457842478054E-2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>
      <c r="A172" s="1"/>
      <c r="B172" s="69" t="s">
        <v>429</v>
      </c>
      <c r="C172" s="1">
        <v>350.88</v>
      </c>
      <c r="D172" s="144">
        <v>0.10579860032745464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>
      <c r="A173" s="1"/>
      <c r="B173" s="69" t="s">
        <v>163</v>
      </c>
      <c r="C173" s="1">
        <v>442.74</v>
      </c>
      <c r="D173" s="144">
        <v>0.13349655810812033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>
      <c r="A174" s="1"/>
      <c r="B174" s="69" t="s">
        <v>181</v>
      </c>
      <c r="C174" s="1">
        <v>683.17</v>
      </c>
      <c r="D174" s="144">
        <v>0.20599187695424984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ht="17" thickBot="1">
      <c r="A175" s="1"/>
      <c r="B175" s="5" t="s">
        <v>87</v>
      </c>
      <c r="C175" s="6">
        <v>508.96000000000004</v>
      </c>
      <c r="D175" s="145">
        <v>0.15346345081697821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ht="17" thickBot="1">
      <c r="A176" s="1"/>
      <c r="B176" s="240" t="s">
        <v>430</v>
      </c>
      <c r="C176" s="201">
        <v>3316.49</v>
      </c>
      <c r="D176" s="147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>
      <c r="A179" s="1"/>
      <c r="B179" s="1" t="s">
        <v>431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ht="17" thickBo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>
      <c r="A181" s="1"/>
      <c r="B181" s="59"/>
      <c r="C181" s="60"/>
      <c r="D181" s="66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ht="17" thickBot="1">
      <c r="A182" s="203" t="s">
        <v>432</v>
      </c>
      <c r="B182" s="258" t="s">
        <v>433</v>
      </c>
      <c r="C182" s="62" t="s">
        <v>434</v>
      </c>
      <c r="D182" s="63" t="s">
        <v>153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1"/>
      <c r="B183" s="2" t="s">
        <v>435</v>
      </c>
      <c r="C183" s="3">
        <v>0.423572</v>
      </c>
      <c r="D183" s="143">
        <v>1.2771686176783805E-4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>
      <c r="A184" s="1"/>
      <c r="B184" s="69" t="s">
        <v>436</v>
      </c>
      <c r="C184" s="1">
        <v>2.6696680000000002</v>
      </c>
      <c r="D184" s="144">
        <v>8.0496732296285098E-4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>
      <c r="A185" s="1"/>
      <c r="B185" s="69" t="s">
        <v>437</v>
      </c>
      <c r="C185" s="1">
        <v>7.8310409999999999</v>
      </c>
      <c r="D185" s="144">
        <v>2.361241963338635E-3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>
      <c r="A186" s="1"/>
      <c r="B186" s="69" t="s">
        <v>438</v>
      </c>
      <c r="C186" s="1">
        <v>10.165777</v>
      </c>
      <c r="D186" s="144">
        <v>3.065219457073809E-3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>
      <c r="A187" s="1"/>
      <c r="B187" s="69" t="s">
        <v>439</v>
      </c>
      <c r="C187" s="1">
        <v>14.766913000000001</v>
      </c>
      <c r="D187" s="144">
        <v>4.4525695427428888E-3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>
      <c r="A188" s="1"/>
      <c r="B188" s="69" t="s">
        <v>440</v>
      </c>
      <c r="C188" s="1">
        <v>17.856999999999999</v>
      </c>
      <c r="D188" s="144">
        <v>5.3843030242515652E-3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>
      <c r="A189" s="1"/>
      <c r="B189" s="69" t="s">
        <v>301</v>
      </c>
      <c r="C189" s="1">
        <v>27.682155999999999</v>
      </c>
      <c r="D189" s="144">
        <v>8.3468172855800868E-3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>
      <c r="A190" s="1"/>
      <c r="B190" s="69" t="s">
        <v>441</v>
      </c>
      <c r="C190" s="1">
        <v>47.648651999999998</v>
      </c>
      <c r="D190" s="144">
        <v>1.43671826771076E-2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>
      <c r="A191" s="1"/>
      <c r="B191" s="69" t="s">
        <v>442</v>
      </c>
      <c r="C191" s="1">
        <v>53.661574999999999</v>
      </c>
      <c r="D191" s="144">
        <v>1.6180219553038149E-2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>
      <c r="A192" s="1"/>
      <c r="B192" s="69" t="s">
        <v>443</v>
      </c>
      <c r="C192" s="1">
        <v>55.269176999999999</v>
      </c>
      <c r="D192" s="144">
        <v>1.6664949144256879E-2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>
      <c r="A193" s="1"/>
      <c r="B193" s="69" t="s">
        <v>444</v>
      </c>
      <c r="C193" s="1">
        <v>63.059536000000001</v>
      </c>
      <c r="D193" s="144">
        <v>1.9013924533387495E-2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>
      <c r="A194" s="1"/>
      <c r="B194" s="69" t="s">
        <v>445</v>
      </c>
      <c r="C194" s="1">
        <v>73.191777000000002</v>
      </c>
      <c r="D194" s="144">
        <v>2.2069032102337807E-2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>
      <c r="A195" s="1"/>
      <c r="B195" s="69" t="s">
        <v>446</v>
      </c>
      <c r="C195" s="1">
        <v>258.12316299999998</v>
      </c>
      <c r="D195" s="144">
        <v>7.7830168962887372E-2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>
      <c r="A196" s="1"/>
      <c r="B196" s="69" t="s">
        <v>298</v>
      </c>
      <c r="C196" s="1">
        <v>1239.3394519999999</v>
      </c>
      <c r="D196" s="144">
        <v>0.37368982244934074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>
      <c r="A197" s="1"/>
      <c r="B197" s="69" t="s">
        <v>447</v>
      </c>
      <c r="C197" s="1">
        <v>1444.8029300000001</v>
      </c>
      <c r="D197" s="144">
        <v>0.43564186511992625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>
      <c r="A198" s="1"/>
      <c r="B198" s="69" t="s">
        <v>87</v>
      </c>
      <c r="C198" s="1">
        <v>53.713971000000001</v>
      </c>
      <c r="D198" s="144">
        <v>1.6196018172137588E-2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ht="17" thickBot="1">
      <c r="A199" s="1"/>
      <c r="B199" s="241" t="s">
        <v>88</v>
      </c>
      <c r="C199" s="242">
        <v>3316.492389</v>
      </c>
      <c r="D199" s="243">
        <v>1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>
      <c r="A202" s="1"/>
      <c r="B202" s="1" t="s">
        <v>448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ht="17" thickBo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>
      <c r="A204" s="1"/>
      <c r="B204" s="59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6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ht="17" thickBot="1">
      <c r="A205" s="203" t="s">
        <v>307</v>
      </c>
      <c r="B205" s="258" t="s">
        <v>449</v>
      </c>
      <c r="C205" s="62" t="s">
        <v>287</v>
      </c>
      <c r="D205" s="62" t="s">
        <v>288</v>
      </c>
      <c r="E205" s="62" t="s">
        <v>289</v>
      </c>
      <c r="F205" s="62" t="s">
        <v>290</v>
      </c>
      <c r="G205" s="62" t="s">
        <v>291</v>
      </c>
      <c r="H205" s="62" t="s">
        <v>292</v>
      </c>
      <c r="I205" s="62" t="s">
        <v>293</v>
      </c>
      <c r="J205" s="62" t="s">
        <v>294</v>
      </c>
      <c r="K205" s="62" t="s">
        <v>295</v>
      </c>
      <c r="L205" s="62">
        <v>2021</v>
      </c>
      <c r="M205" s="63">
        <v>2022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>
      <c r="A206" s="1"/>
      <c r="B206" s="249" t="s">
        <v>450</v>
      </c>
      <c r="C206" s="250">
        <v>4.4999999999999998E-2</v>
      </c>
      <c r="D206" s="250">
        <v>4.7500000000000001E-2</v>
      </c>
      <c r="E206" s="250">
        <v>4.7500000000000001E-2</v>
      </c>
      <c r="F206" s="250">
        <v>4.7500000000000001E-2</v>
      </c>
      <c r="G206" s="250">
        <v>4.7500000000000001E-2</v>
      </c>
      <c r="H206" s="250">
        <v>4.7500000000000001E-2</v>
      </c>
      <c r="I206" s="250">
        <v>7.2499999999999995E-2</v>
      </c>
      <c r="J206" s="250">
        <v>8.5000000000000006E-2</v>
      </c>
      <c r="K206" s="250">
        <v>9.7500000000000003E-2</v>
      </c>
      <c r="L206" s="250">
        <v>0.10680000000000001</v>
      </c>
      <c r="M206" s="251">
        <v>0.12559000000000001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>
      <c r="A207" s="1"/>
      <c r="B207" s="196" t="s">
        <v>451</v>
      </c>
      <c r="C207" s="197">
        <v>4.259868</v>
      </c>
      <c r="D207" s="197">
        <v>19.86448</v>
      </c>
      <c r="E207" s="197">
        <v>78.988119999999995</v>
      </c>
      <c r="F207" s="197">
        <v>151.924463</v>
      </c>
      <c r="G207" s="197">
        <v>244.642439</v>
      </c>
      <c r="H207" s="197">
        <v>186.49156500000001</v>
      </c>
      <c r="I207" s="197">
        <v>118.281576</v>
      </c>
      <c r="J207" s="197">
        <v>88.773609999999735</v>
      </c>
      <c r="K207" s="197">
        <v>149.14592400000001</v>
      </c>
      <c r="L207" s="197">
        <v>238.47089300000002</v>
      </c>
      <c r="M207" s="252">
        <v>227.290334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>
      <c r="A208" s="1"/>
      <c r="B208" s="69" t="s">
        <v>452</v>
      </c>
      <c r="C208" s="192">
        <v>778.0288670000001</v>
      </c>
      <c r="D208" s="192">
        <v>810.44822699999997</v>
      </c>
      <c r="E208" s="192">
        <v>729.33634400000005</v>
      </c>
      <c r="F208" s="192">
        <v>637.16378600000007</v>
      </c>
      <c r="G208" s="192">
        <v>513.22487299999989</v>
      </c>
      <c r="H208" s="192">
        <v>557.58766900000001</v>
      </c>
      <c r="I208" s="192">
        <v>432.99611099999993</v>
      </c>
      <c r="J208" s="192">
        <v>667.49904500000025</v>
      </c>
      <c r="K208" s="192">
        <v>413.76489999999995</v>
      </c>
      <c r="L208" s="192">
        <v>568.99137299999995</v>
      </c>
      <c r="M208" s="244">
        <v>1012.049118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>
      <c r="A209" s="1"/>
      <c r="B209" s="69" t="s">
        <v>453</v>
      </c>
      <c r="C209" s="192">
        <v>460.81673800000004</v>
      </c>
      <c r="D209" s="192">
        <v>746.23833700000012</v>
      </c>
      <c r="E209" s="192">
        <v>742.06707499999982</v>
      </c>
      <c r="F209" s="192">
        <v>736.77023499999996</v>
      </c>
      <c r="G209" s="192">
        <v>723.79798800000003</v>
      </c>
      <c r="H209" s="192">
        <v>804.31392900000003</v>
      </c>
      <c r="I209" s="192">
        <v>873.87999300000013</v>
      </c>
      <c r="J209" s="192">
        <v>1658.2381859999998</v>
      </c>
      <c r="K209" s="192">
        <v>1428.1084910000002</v>
      </c>
      <c r="L209" s="192">
        <v>1237.9792179999999</v>
      </c>
      <c r="M209" s="244">
        <v>1342.8741100000002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>
      <c r="A210" s="1"/>
      <c r="B210" s="69" t="s">
        <v>454</v>
      </c>
      <c r="C210" s="192">
        <v>27.330926999999999</v>
      </c>
      <c r="D210" s="192">
        <v>115.129524</v>
      </c>
      <c r="E210" s="192">
        <v>96.964327999999995</v>
      </c>
      <c r="F210" s="192">
        <v>6.6050719999999998</v>
      </c>
      <c r="G210" s="192">
        <v>0.56655599999999995</v>
      </c>
      <c r="H210" s="192">
        <v>1.207786</v>
      </c>
      <c r="I210" s="192">
        <v>30.395587999999996</v>
      </c>
      <c r="J210" s="192">
        <v>119.80434100000004</v>
      </c>
      <c r="K210" s="192">
        <v>147.38774399999997</v>
      </c>
      <c r="L210" s="192">
        <v>0.109573</v>
      </c>
      <c r="M210" s="244">
        <v>101.92882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>
      <c r="A211" s="1"/>
      <c r="B211" s="69" t="s">
        <v>455</v>
      </c>
      <c r="C211" s="192">
        <v>18470</v>
      </c>
      <c r="D211" s="192">
        <v>18008</v>
      </c>
      <c r="E211" s="192">
        <v>17560</v>
      </c>
      <c r="F211" s="192">
        <v>17291</v>
      </c>
      <c r="G211" s="192">
        <v>17014</v>
      </c>
      <c r="H211" s="192">
        <v>16606</v>
      </c>
      <c r="I211" s="192">
        <v>12735</v>
      </c>
      <c r="J211" s="192">
        <v>16851.469569271139</v>
      </c>
      <c r="K211" s="192">
        <v>13097.248797961</v>
      </c>
      <c r="L211" s="192">
        <v>13842.813866</v>
      </c>
      <c r="M211" s="244">
        <v>14867.764942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>
      <c r="A212" s="1"/>
      <c r="B212" s="69" t="s">
        <v>456</v>
      </c>
      <c r="C212" s="192">
        <v>26340</v>
      </c>
      <c r="D212" s="192">
        <v>27303</v>
      </c>
      <c r="E212" s="192">
        <v>28199</v>
      </c>
      <c r="F212" s="192">
        <v>29276</v>
      </c>
      <c r="G212" s="192">
        <v>30108</v>
      </c>
      <c r="H212" s="192">
        <v>30407</v>
      </c>
      <c r="I212" s="192">
        <v>23340</v>
      </c>
      <c r="J212" s="192">
        <v>28437.172393634064</v>
      </c>
      <c r="K212" s="192">
        <v>23444.4716864203</v>
      </c>
      <c r="L212" s="192">
        <v>25899.777625999999</v>
      </c>
      <c r="M212" s="244">
        <v>27685.055447999999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>
      <c r="A213" s="1"/>
      <c r="B213" s="69" t="s">
        <v>457</v>
      </c>
      <c r="C213" s="192">
        <v>44810</v>
      </c>
      <c r="D213" s="192">
        <v>45311</v>
      </c>
      <c r="E213" s="192">
        <v>45759</v>
      </c>
      <c r="F213" s="192">
        <v>46567</v>
      </c>
      <c r="G213" s="192">
        <v>47122</v>
      </c>
      <c r="H213" s="192">
        <v>47013</v>
      </c>
      <c r="I213" s="192">
        <v>36075</v>
      </c>
      <c r="J213" s="192">
        <v>45288.641962905203</v>
      </c>
      <c r="K213" s="192">
        <v>36541.720484381302</v>
      </c>
      <c r="L213" s="192">
        <v>39742.591492</v>
      </c>
      <c r="M213" s="244">
        <v>42552.820390000001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>
      <c r="A214" s="1"/>
      <c r="B214" s="198" t="s">
        <v>458</v>
      </c>
      <c r="C214" s="199">
        <v>1270.4364</v>
      </c>
      <c r="D214" s="199">
        <v>1691.680568</v>
      </c>
      <c r="E214" s="199">
        <v>1647.3558669999998</v>
      </c>
      <c r="F214" s="199">
        <v>1532.4635560000002</v>
      </c>
      <c r="G214" s="199">
        <v>1482.2318559999999</v>
      </c>
      <c r="H214" s="199">
        <v>1549.6009490000001</v>
      </c>
      <c r="I214" s="199">
        <v>1455.5532680000001</v>
      </c>
      <c r="J214" s="199">
        <v>2534.3151819999998</v>
      </c>
      <c r="K214" s="199">
        <v>2138.4070590000001</v>
      </c>
      <c r="L214" s="199">
        <v>2045.5510569999999</v>
      </c>
      <c r="M214" s="253">
        <v>2684.142382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>
      <c r="A215" s="1"/>
      <c r="B215" s="196" t="s">
        <v>459</v>
      </c>
      <c r="C215" s="254">
        <v>1.7457905266681548E-2</v>
      </c>
      <c r="D215" s="254">
        <v>1.8324749111694731E-2</v>
      </c>
      <c r="E215" s="254">
        <v>1.7664819248672393E-2</v>
      </c>
      <c r="F215" s="254">
        <v>1.6945224064251512E-2</v>
      </c>
      <c r="G215" s="254">
        <v>1.6083088833241371E-2</v>
      </c>
      <c r="H215" s="254">
        <v>1.5827095356603493E-2</v>
      </c>
      <c r="I215" s="254">
        <v>1.5281432765072763E-2</v>
      </c>
      <c r="J215" s="254">
        <v>1.6698947511374795E-2</v>
      </c>
      <c r="K215" s="254">
        <v>1.5404606475510639E-2</v>
      </c>
      <c r="L215" s="254">
        <v>2.0317302815105513E-2</v>
      </c>
      <c r="M215" s="255">
        <v>2.9124731113974463E-2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>
      <c r="A216" s="1"/>
      <c r="B216" s="69" t="s">
        <v>460</v>
      </c>
      <c r="C216" s="79">
        <v>1.9013023878598526E-4</v>
      </c>
      <c r="D216" s="79">
        <v>8.7680607358036678E-4</v>
      </c>
      <c r="E216" s="79">
        <v>3.4523534168141782E-3</v>
      </c>
      <c r="F216" s="79">
        <v>6.5249839156484206E-3</v>
      </c>
      <c r="G216" s="79">
        <v>1.0383363991341623E-2</v>
      </c>
      <c r="H216" s="79">
        <v>7.9336168719290421E-3</v>
      </c>
      <c r="I216" s="79">
        <v>6.5575371309771306E-3</v>
      </c>
      <c r="J216" s="79">
        <v>3.9203476259107957E-3</v>
      </c>
      <c r="K216" s="79">
        <v>8.1630488123156705E-3</v>
      </c>
      <c r="L216" s="79">
        <v>1.2000772171487767E-2</v>
      </c>
      <c r="M216" s="144">
        <v>1.0682738860402949E-2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>
      <c r="A217" s="1"/>
      <c r="B217" s="69" t="s">
        <v>461</v>
      </c>
      <c r="C217" s="79">
        <v>9.5065119392992629E-5</v>
      </c>
      <c r="D217" s="79">
        <v>4.3840303679018339E-4</v>
      </c>
      <c r="E217" s="79">
        <v>1.7261767084070891E-3</v>
      </c>
      <c r="F217" s="79">
        <v>3.2624919578242103E-3</v>
      </c>
      <c r="G217" s="79">
        <v>5.1916819956708115E-3</v>
      </c>
      <c r="H217" s="79">
        <v>3.966808435964521E-3</v>
      </c>
      <c r="I217" s="79">
        <v>3.2787685654885653E-3</v>
      </c>
      <c r="J217" s="79">
        <v>1.9601738129553978E-3</v>
      </c>
      <c r="K217" s="79">
        <v>4.0815244061578352E-3</v>
      </c>
      <c r="L217" s="79">
        <v>6.0003860857438833E-3</v>
      </c>
      <c r="M217" s="144">
        <v>5.3413694302014746E-3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>
      <c r="A218" s="1"/>
      <c r="B218" s="198" t="s">
        <v>462</v>
      </c>
      <c r="C218" s="256">
        <v>1.7362840147288554E-2</v>
      </c>
      <c r="D218" s="256">
        <v>1.7886346074904549E-2</v>
      </c>
      <c r="E218" s="256">
        <v>1.5938642540265304E-2</v>
      </c>
      <c r="F218" s="256">
        <v>1.3682732106427301E-2</v>
      </c>
      <c r="G218" s="256">
        <v>1.0891406837570559E-2</v>
      </c>
      <c r="H218" s="256">
        <v>1.1860286920638972E-2</v>
      </c>
      <c r="I218" s="256">
        <v>1.2002664199584198E-2</v>
      </c>
      <c r="J218" s="256">
        <v>1.4738773698419397E-2</v>
      </c>
      <c r="K218" s="256">
        <v>1.1323082069352803E-2</v>
      </c>
      <c r="L218" s="256">
        <v>1.4316916729361629E-2</v>
      </c>
      <c r="M218" s="257">
        <v>2.3783361683772989E-2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>
      <c r="A219" s="1"/>
      <c r="B219" s="196" t="s">
        <v>447</v>
      </c>
      <c r="C219" s="254">
        <v>1.089372160232091E-2</v>
      </c>
      <c r="D219" s="254">
        <v>1.9010126922822276E-2</v>
      </c>
      <c r="E219" s="254">
        <v>1.8335877160777111E-2</v>
      </c>
      <c r="F219" s="254">
        <v>1.5963564476990141E-2</v>
      </c>
      <c r="G219" s="254">
        <v>1.5372109502992233E-2</v>
      </c>
      <c r="H219" s="254">
        <v>1.7134020696403126E-2</v>
      </c>
      <c r="I219" s="254">
        <v>2.5066544171864175E-2</v>
      </c>
      <c r="J219" s="254">
        <v>3.9260230599459135E-2</v>
      </c>
      <c r="K219" s="254">
        <v>4.3114998804541789E-2</v>
      </c>
      <c r="L219" s="254">
        <v>3.1152693986984253E-2</v>
      </c>
      <c r="M219" s="255">
        <v>3.3953164954949308E-2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>
      <c r="A220" s="1"/>
      <c r="B220" s="69" t="s">
        <v>463</v>
      </c>
      <c r="C220" s="79">
        <v>2.0567584824815893E-2</v>
      </c>
      <c r="D220" s="79">
        <v>3.2938506631943684E-2</v>
      </c>
      <c r="E220" s="79">
        <v>3.2433710308354631E-2</v>
      </c>
      <c r="F220" s="79">
        <v>3.1643448579466146E-2</v>
      </c>
      <c r="G220" s="79">
        <v>3.0720172658206358E-2</v>
      </c>
      <c r="H220" s="79">
        <v>3.4216660455618657E-2</v>
      </c>
      <c r="I220" s="79">
        <v>4.8447955259875268E-2</v>
      </c>
      <c r="J220" s="79">
        <v>7.3229759786492224E-2</v>
      </c>
      <c r="K220" s="79">
        <v>7.8163177434976208E-2</v>
      </c>
      <c r="L220" s="79">
        <v>6.2299873839339312E-2</v>
      </c>
      <c r="M220" s="144">
        <v>6.3115633591026482E-2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>
      <c r="A221" s="1"/>
      <c r="B221" s="69" t="s">
        <v>464</v>
      </c>
      <c r="C221" s="79">
        <v>1.0283792412407946E-2</v>
      </c>
      <c r="D221" s="79">
        <v>1.6469253315971842E-2</v>
      </c>
      <c r="E221" s="79">
        <v>1.6216855154177316E-2</v>
      </c>
      <c r="F221" s="79">
        <v>1.5821724289733073E-2</v>
      </c>
      <c r="G221" s="79">
        <v>1.5360086329103179E-2</v>
      </c>
      <c r="H221" s="79">
        <v>1.7108330227809328E-2</v>
      </c>
      <c r="I221" s="79">
        <v>2.4223977629937634E-2</v>
      </c>
      <c r="J221" s="79">
        <v>3.6614879893246112E-2</v>
      </c>
      <c r="K221" s="79">
        <v>3.9081588717488104E-2</v>
      </c>
      <c r="L221" s="79">
        <v>3.1149936919669656E-2</v>
      </c>
      <c r="M221" s="144">
        <v>3.1557816795513241E-2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>
      <c r="A222" s="1"/>
      <c r="B222" s="198" t="s">
        <v>465</v>
      </c>
      <c r="C222" s="256">
        <v>6.0992918991296583E-4</v>
      </c>
      <c r="D222" s="256">
        <v>2.5408736068504335E-3</v>
      </c>
      <c r="E222" s="256">
        <v>2.1190220065997944E-3</v>
      </c>
      <c r="F222" s="256">
        <v>1.4184018725707046E-4</v>
      </c>
      <c r="G222" s="256">
        <v>1.2023173889053943E-5</v>
      </c>
      <c r="H222" s="256">
        <v>2.5690468593793206E-5</v>
      </c>
      <c r="I222" s="256">
        <v>8.4256654192654183E-4</v>
      </c>
      <c r="J222" s="256">
        <v>2.6453507062130233E-3</v>
      </c>
      <c r="K222" s="256">
        <v>4.0334100870536892E-3</v>
      </c>
      <c r="L222" s="256">
        <v>2.7570673145976538E-6</v>
      </c>
      <c r="M222" s="257">
        <v>2.3953481594360662E-3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>
      <c r="A223" s="1"/>
      <c r="B223" s="65" t="s">
        <v>466</v>
      </c>
      <c r="C223" s="245">
        <v>2.8351626869002455E-2</v>
      </c>
      <c r="D223" s="245">
        <v>3.7334876034517003E-2</v>
      </c>
      <c r="E223" s="245">
        <v>3.6000696409449501E-2</v>
      </c>
      <c r="F223" s="245">
        <v>3.2908788541241657E-2</v>
      </c>
      <c r="G223" s="245">
        <v>3.1455198336233607E-2</v>
      </c>
      <c r="H223" s="245">
        <v>3.2961116053006619E-2</v>
      </c>
      <c r="I223" s="245">
        <v>4.0347976936936938E-2</v>
      </c>
      <c r="J223" s="245">
        <v>5.5959178110833931E-2</v>
      </c>
      <c r="K223" s="245">
        <v>5.8519605280052435E-2</v>
      </c>
      <c r="L223" s="245">
        <v>5.1469996802089767E-2</v>
      </c>
      <c r="M223" s="246">
        <v>6.3077896068923764E-2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ht="17" thickBot="1">
      <c r="A224" s="1"/>
      <c r="B224" s="61" t="s">
        <v>467</v>
      </c>
      <c r="C224" s="247">
        <v>3.8730484400803393E-2</v>
      </c>
      <c r="D224" s="247">
        <v>5.4242532387279031E-2</v>
      </c>
      <c r="E224" s="247">
        <v>5.3943728272033913E-2</v>
      </c>
      <c r="F224" s="247">
        <v>5.1993004788798931E-2</v>
      </c>
      <c r="G224" s="247">
        <v>5.2006966661007598E-2</v>
      </c>
      <c r="H224" s="247">
        <v>5.4036254716780474E-2</v>
      </c>
      <c r="I224" s="247">
        <v>6.7850723132363136E-2</v>
      </c>
      <c r="J224" s="247">
        <v>9.4534231817035436E-2</v>
      </c>
      <c r="K224" s="247">
        <v>0.10168271840369837</v>
      </c>
      <c r="L224" s="247">
        <v>8.8620319807503303E-2</v>
      </c>
      <c r="M224" s="248">
        <v>9.9977082294638475E-2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>
      <c r="A227" s="1"/>
      <c r="B227" s="1" t="s">
        <v>468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ht="17" thickBo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>
      <c r="A229" s="1"/>
      <c r="B229" s="59"/>
      <c r="C229" s="6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ht="17" thickBot="1">
      <c r="A230" s="203" t="s">
        <v>284</v>
      </c>
      <c r="B230" s="258" t="s">
        <v>469</v>
      </c>
      <c r="C230" s="63" t="s">
        <v>470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>
      <c r="A231" s="1"/>
      <c r="B231" s="69" t="s">
        <v>444</v>
      </c>
      <c r="C231" s="144">
        <v>0.67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>
      <c r="A232" s="1"/>
      <c r="B232" s="69" t="s">
        <v>471</v>
      </c>
      <c r="C232" s="144">
        <v>0.7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>
      <c r="A233" s="1"/>
      <c r="B233" s="69" t="s">
        <v>472</v>
      </c>
      <c r="C233" s="144">
        <v>0.71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>
      <c r="A234" s="1"/>
      <c r="B234" s="69" t="s">
        <v>473</v>
      </c>
      <c r="C234" s="144">
        <v>0.71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>
      <c r="A235" s="1"/>
      <c r="B235" s="69" t="s">
        <v>298</v>
      </c>
      <c r="C235" s="144">
        <v>0.73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>
      <c r="A236" s="1"/>
      <c r="B236" s="69" t="s">
        <v>447</v>
      </c>
      <c r="C236" s="144">
        <v>0.86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>
      <c r="A237" s="1"/>
      <c r="B237" s="69" t="s">
        <v>445</v>
      </c>
      <c r="C237" s="144">
        <v>0.86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>
      <c r="A238" s="1"/>
      <c r="B238" s="69" t="s">
        <v>301</v>
      </c>
      <c r="C238" s="144">
        <v>0.86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>
      <c r="A239" s="1"/>
      <c r="B239" s="69" t="s">
        <v>443</v>
      </c>
      <c r="C239" s="144">
        <v>0.86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>
      <c r="A240" s="1"/>
      <c r="B240" s="69" t="s">
        <v>446</v>
      </c>
      <c r="C240" s="144">
        <v>0.88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>
      <c r="A241" s="1"/>
      <c r="B241" s="69" t="s">
        <v>474</v>
      </c>
      <c r="C241" s="144">
        <v>0.9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>
      <c r="A242" s="1"/>
      <c r="B242" s="69" t="s">
        <v>442</v>
      </c>
      <c r="C242" s="144">
        <v>0.91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>
      <c r="A243" s="1"/>
      <c r="B243" s="69" t="s">
        <v>475</v>
      </c>
      <c r="C243" s="144">
        <v>0.94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>
      <c r="A244" s="1"/>
      <c r="B244" s="69" t="s">
        <v>476</v>
      </c>
      <c r="C244" s="144">
        <v>0.95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>
      <c r="A245" s="1"/>
      <c r="B245" s="69" t="s">
        <v>477</v>
      </c>
      <c r="C245" s="144">
        <v>0.96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ht="17" thickBot="1">
      <c r="A246" s="1"/>
      <c r="B246" s="241" t="s">
        <v>88</v>
      </c>
      <c r="C246" s="243">
        <v>0.82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>
      <c r="A249" s="1"/>
      <c r="B249" s="1" t="s">
        <v>478</v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 ht="17" thickBo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>
      <c r="A251" s="203" t="s">
        <v>479</v>
      </c>
      <c r="B251" s="114" t="s">
        <v>480</v>
      </c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6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 ht="17" thickBot="1">
      <c r="A252" s="203" t="s">
        <v>481</v>
      </c>
      <c r="B252" s="61" t="s">
        <v>482</v>
      </c>
      <c r="C252" s="62">
        <v>2020</v>
      </c>
      <c r="D252" s="62">
        <v>2021</v>
      </c>
      <c r="E252" s="62">
        <v>2022</v>
      </c>
      <c r="F252" s="62">
        <v>2023</v>
      </c>
      <c r="G252" s="62">
        <v>2024</v>
      </c>
      <c r="H252" s="62">
        <v>2025</v>
      </c>
      <c r="I252" s="62">
        <v>2026</v>
      </c>
      <c r="J252" s="62">
        <v>2027</v>
      </c>
      <c r="K252" s="62">
        <v>2028</v>
      </c>
      <c r="L252" s="62">
        <v>2029</v>
      </c>
      <c r="M252" s="62">
        <v>2030</v>
      </c>
      <c r="N252" s="62">
        <v>2031</v>
      </c>
      <c r="O252" s="62">
        <v>2032</v>
      </c>
      <c r="P252" s="62">
        <v>2033</v>
      </c>
      <c r="Q252" s="62">
        <v>2034</v>
      </c>
      <c r="R252" s="62">
        <v>2035</v>
      </c>
      <c r="S252" s="62">
        <v>2036</v>
      </c>
      <c r="T252" s="62">
        <v>2037</v>
      </c>
      <c r="U252" s="62">
        <v>2038</v>
      </c>
      <c r="V252" s="62">
        <v>2039</v>
      </c>
      <c r="W252" s="63">
        <v>2040</v>
      </c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>
      <c r="A253" s="1"/>
      <c r="B253" s="69" t="s">
        <v>483</v>
      </c>
      <c r="C253" s="1">
        <v>0</v>
      </c>
      <c r="D253" s="1">
        <v>3.0019994969126221E-3</v>
      </c>
      <c r="E253" s="1">
        <v>8.9332426859600085E-3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3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 ht="17" thickBot="1">
      <c r="A254" s="1"/>
      <c r="B254" s="5" t="s">
        <v>484</v>
      </c>
      <c r="C254" s="6"/>
      <c r="D254" s="6"/>
      <c r="E254" s="6"/>
      <c r="F254" s="6"/>
      <c r="G254" s="6"/>
      <c r="H254" s="6">
        <v>0.02</v>
      </c>
      <c r="I254" s="6">
        <v>3.5999999999999997E-2</v>
      </c>
      <c r="J254" s="6">
        <v>5.1999999999999998E-2</v>
      </c>
      <c r="K254" s="6">
        <v>6.8000000000000005E-2</v>
      </c>
      <c r="L254" s="6">
        <v>8.4000000000000005E-2</v>
      </c>
      <c r="M254" s="6">
        <v>0.1</v>
      </c>
      <c r="N254" s="6">
        <v>0.1075</v>
      </c>
      <c r="O254" s="6">
        <v>0.11749999999999999</v>
      </c>
      <c r="P254" s="6">
        <v>0.1275</v>
      </c>
      <c r="Q254" s="6">
        <v>0.13750000000000001</v>
      </c>
      <c r="R254" s="6">
        <v>0.15</v>
      </c>
      <c r="S254" s="6">
        <v>0.16399999999999998</v>
      </c>
      <c r="T254" s="6">
        <v>0.17800000000000002</v>
      </c>
      <c r="U254" s="6">
        <v>0.192</v>
      </c>
      <c r="V254" s="6">
        <v>0.20600000000000002</v>
      </c>
      <c r="W254" s="7">
        <v>0.22</v>
      </c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>
      <c r="A257" s="1"/>
      <c r="B257" s="1" t="s">
        <v>485</v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 ht="17" thickBo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>
      <c r="A259" s="203" t="s">
        <v>307</v>
      </c>
      <c r="B259" s="59"/>
      <c r="C259" s="60"/>
      <c r="D259" s="66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 ht="17" thickBot="1">
      <c r="A260" s="203" t="s">
        <v>486</v>
      </c>
      <c r="B260" s="258" t="s">
        <v>487</v>
      </c>
      <c r="C260" s="62">
        <v>2022</v>
      </c>
      <c r="D260" s="63" t="s">
        <v>488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>
      <c r="A261" s="1"/>
      <c r="B261" s="2" t="s">
        <v>360</v>
      </c>
      <c r="C261" s="3">
        <v>0.89</v>
      </c>
      <c r="D261" s="4">
        <v>0.8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>
      <c r="A262" s="1"/>
      <c r="B262" s="69" t="s">
        <v>489</v>
      </c>
      <c r="C262" s="1">
        <v>0.91</v>
      </c>
      <c r="D262" s="13">
        <v>0.47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>
      <c r="A263" s="1"/>
      <c r="B263" s="69" t="s">
        <v>490</v>
      </c>
      <c r="C263" s="1"/>
      <c r="D263" s="13">
        <v>0.8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>
      <c r="A264" s="1"/>
      <c r="B264" s="69" t="s">
        <v>491</v>
      </c>
      <c r="C264" s="1"/>
      <c r="D264" s="13">
        <v>0.75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>
      <c r="A265" s="1"/>
      <c r="B265" s="69" t="s">
        <v>492</v>
      </c>
      <c r="C265" s="1"/>
      <c r="D265" s="13">
        <v>0.69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>
      <c r="A266" s="1"/>
      <c r="B266" s="69" t="s">
        <v>493</v>
      </c>
      <c r="C266" s="1"/>
      <c r="D266" s="13">
        <v>0.69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>
      <c r="A267" s="1"/>
      <c r="B267" s="69" t="s">
        <v>494</v>
      </c>
      <c r="C267" s="1"/>
      <c r="D267" s="13">
        <v>0.41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>
      <c r="A268" s="1"/>
      <c r="B268" s="69" t="s">
        <v>495</v>
      </c>
      <c r="C268" s="1"/>
      <c r="D268" s="13">
        <v>0.82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 ht="17" thickBot="1">
      <c r="A269" s="1"/>
      <c r="B269" s="5" t="s">
        <v>496</v>
      </c>
      <c r="C269" s="6"/>
      <c r="D269" s="7">
        <v>0.91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>
      <c r="A272" s="1"/>
      <c r="B272" s="1" t="s">
        <v>497</v>
      </c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 ht="17" thickBo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>
      <c r="A274" s="1"/>
      <c r="B274" s="59"/>
      <c r="C274" s="60"/>
      <c r="D274" s="66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 ht="17" thickBot="1">
      <c r="A275" s="203" t="s">
        <v>307</v>
      </c>
      <c r="B275" s="258" t="s">
        <v>498</v>
      </c>
      <c r="C275" s="62" t="s">
        <v>482</v>
      </c>
      <c r="D275" s="63" t="s">
        <v>499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>
      <c r="A276" s="1"/>
      <c r="B276" s="69" t="s">
        <v>245</v>
      </c>
      <c r="C276" s="1">
        <v>7.6762129999999997</v>
      </c>
      <c r="D276" s="144">
        <v>8.0056955668637561E-2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>
      <c r="A277" s="1"/>
      <c r="B277" s="69" t="s">
        <v>181</v>
      </c>
      <c r="C277" s="1">
        <v>37.374803</v>
      </c>
      <c r="D277" s="144">
        <v>0.20302177519014986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>
      <c r="A278" s="1"/>
      <c r="B278" s="69" t="s">
        <v>427</v>
      </c>
      <c r="C278" s="1">
        <v>26.861537999999999</v>
      </c>
      <c r="D278" s="144">
        <v>0.18308304555862281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>
      <c r="A279" s="1"/>
      <c r="B279" s="69" t="s">
        <v>159</v>
      </c>
      <c r="C279" s="1">
        <v>3.8994749999999998</v>
      </c>
      <c r="D279" s="144">
        <v>3.2534600909646404E-2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>
      <c r="A280" s="1"/>
      <c r="B280" s="69" t="s">
        <v>425</v>
      </c>
      <c r="C280" s="1">
        <v>3.7504409999999999</v>
      </c>
      <c r="D280" s="144">
        <v>3.2343442276206266E-2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>
      <c r="A281" s="1"/>
      <c r="B281" s="69" t="s">
        <v>177</v>
      </c>
      <c r="C281" s="1">
        <v>2.302098</v>
      </c>
      <c r="D281" s="144">
        <v>2.0516650727874286E-2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>
      <c r="A282" s="1"/>
      <c r="B282" s="69" t="s">
        <v>156</v>
      </c>
      <c r="C282" s="1">
        <v>1.8951039999999999</v>
      </c>
      <c r="D282" s="144">
        <v>1.7243231079335723E-2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>
      <c r="A283" s="1"/>
      <c r="B283" s="69" t="s">
        <v>87</v>
      </c>
      <c r="C283" s="1">
        <v>12.12472600000001</v>
      </c>
      <c r="D283" s="144">
        <v>0.11225649788623421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 ht="17" thickBot="1">
      <c r="A284" s="1"/>
      <c r="B284" s="5" t="s">
        <v>88</v>
      </c>
      <c r="C284" s="6">
        <v>95.884398000000004</v>
      </c>
      <c r="D284" s="7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>
      <c r="A287" s="1"/>
      <c r="B287" s="1" t="s">
        <v>500</v>
      </c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 ht="17" thickBo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>
      <c r="A289" s="1"/>
      <c r="B289" s="59"/>
      <c r="C289" s="60"/>
      <c r="D289" s="66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 ht="17" thickBot="1">
      <c r="A290" s="203" t="s">
        <v>501</v>
      </c>
      <c r="B290" s="258" t="s">
        <v>502</v>
      </c>
      <c r="C290" s="62" t="s">
        <v>503</v>
      </c>
      <c r="D290" s="63" t="s">
        <v>504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>
      <c r="A291" s="1"/>
      <c r="B291" s="2" t="s">
        <v>505</v>
      </c>
      <c r="C291" s="3" t="s">
        <v>506</v>
      </c>
      <c r="D291" s="4">
        <v>4.0599999999999996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>
      <c r="A292" s="1"/>
      <c r="B292" s="69" t="s">
        <v>505</v>
      </c>
      <c r="C292" s="1" t="s">
        <v>507</v>
      </c>
      <c r="D292" s="13">
        <v>5.16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>
      <c r="A293" s="1"/>
      <c r="B293" s="69" t="s">
        <v>508</v>
      </c>
      <c r="C293" s="1" t="s">
        <v>509</v>
      </c>
      <c r="D293" s="13">
        <v>4.07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>
      <c r="A294" s="1"/>
      <c r="B294" s="69" t="s">
        <v>508</v>
      </c>
      <c r="C294" s="1" t="s">
        <v>510</v>
      </c>
      <c r="D294" s="13">
        <v>7.95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>
      <c r="A295" s="1"/>
      <c r="B295" s="69" t="s">
        <v>508</v>
      </c>
      <c r="C295" s="1" t="s">
        <v>511</v>
      </c>
      <c r="D295" s="13">
        <v>8.64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>
      <c r="A296" s="1"/>
      <c r="B296" s="69" t="s">
        <v>512</v>
      </c>
      <c r="C296" s="1" t="s">
        <v>513</v>
      </c>
      <c r="D296" s="13">
        <v>6.68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>
      <c r="A297" s="1"/>
      <c r="B297" s="69" t="s">
        <v>512</v>
      </c>
      <c r="C297" s="1" t="s">
        <v>514</v>
      </c>
      <c r="D297" s="13">
        <v>7.06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>
      <c r="A298" s="1"/>
      <c r="B298" s="69" t="s">
        <v>512</v>
      </c>
      <c r="C298" s="1" t="s">
        <v>515</v>
      </c>
      <c r="D298" s="13">
        <v>9.1199999999999992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>
      <c r="A299" s="1"/>
      <c r="B299" s="69" t="s">
        <v>512</v>
      </c>
      <c r="C299" s="1" t="s">
        <v>516</v>
      </c>
      <c r="D299" s="13">
        <v>7.12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 ht="17" thickBot="1">
      <c r="A300" s="1"/>
      <c r="B300" s="5" t="s">
        <v>512</v>
      </c>
      <c r="C300" s="6" t="s">
        <v>517</v>
      </c>
      <c r="D300" s="7">
        <v>5.34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1:5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1:5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</sheetData>
  <hyperlinks>
    <hyperlink ref="A8" r:id="rId1" xr:uid="{783A116C-6F13-F640-81D2-9D86BD566AA7}"/>
    <hyperlink ref="A18" r:id="rId2" xr:uid="{7FED0FA6-20BB-8849-8F53-F3D69D798B28}"/>
    <hyperlink ref="A27" r:id="rId3" xr:uid="{08A6D05E-C940-A742-83CB-BDCCC1369482}"/>
    <hyperlink ref="A84" r:id="rId4" xr:uid="{D7960B03-B6FD-5640-AA44-1ACFDB78A499}"/>
    <hyperlink ref="A182" r:id="rId5" xr:uid="{62ABB25D-8136-3D42-8403-0D6DE85D54DD}"/>
    <hyperlink ref="A205" r:id="rId6" xr:uid="{1CDD4670-7E7C-EC46-9132-C12393D1BA39}"/>
    <hyperlink ref="A230" r:id="rId7" xr:uid="{27A01285-36F5-EE4A-A14A-9609258D6E62}"/>
    <hyperlink ref="A251" r:id="rId8" xr:uid="{5BE5FD41-79AE-D546-96B3-42989DF17266}"/>
    <hyperlink ref="A252" r:id="rId9" location="download-the-full-outcome" xr:uid="{C913E143-3905-1546-87FB-BDE92E37000A}"/>
    <hyperlink ref="A259" r:id="rId10" xr:uid="{3906252D-9A01-4146-B20C-FF3DADDA96DD}"/>
    <hyperlink ref="A260" r:id="rId11" xr:uid="{97F9B83D-D003-F840-B7DF-E9E9A3FAB401}"/>
    <hyperlink ref="A275" r:id="rId12" xr:uid="{26BF6F89-1E18-2E4E-A15F-31AB603C6EC8}"/>
    <hyperlink ref="A290" r:id="rId13" xr:uid="{8B521DD2-2CD3-284D-9B5B-9E9FDF327B7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00192-9C33-D24B-B9AA-B9474854814A}">
  <dimension ref="A1:BZ500"/>
  <sheetViews>
    <sheetView topLeftCell="A169" zoomScale="75" workbookViewId="0">
      <pane xSplit="2" topLeftCell="C1" activePane="topRight" state="frozen"/>
      <selection pane="topRight" activeCell="B28" sqref="B28"/>
    </sheetView>
  </sheetViews>
  <sheetFormatPr baseColWidth="10" defaultColWidth="11" defaultRowHeight="16"/>
  <cols>
    <col min="1" max="1" width="18.83203125" customWidth="1"/>
    <col min="2" max="2" width="32.33203125" bestFit="1" customWidth="1"/>
  </cols>
  <sheetData>
    <row r="1" spans="1:7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1" t="s">
        <v>518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</row>
    <row r="5" spans="1:7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s="1"/>
      <c r="B6" s="1" t="s">
        <v>519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</row>
    <row r="7" spans="1:78" ht="1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</row>
    <row r="8" spans="1:78">
      <c r="A8" s="1"/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6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</row>
    <row r="9" spans="1:78">
      <c r="A9" s="203" t="s">
        <v>520</v>
      </c>
      <c r="B9" s="344" t="s">
        <v>521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8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</row>
    <row r="10" spans="1:78" ht="17" thickBot="1">
      <c r="A10" s="1" t="s">
        <v>522</v>
      </c>
      <c r="B10" s="61" t="s">
        <v>523</v>
      </c>
      <c r="C10" s="62">
        <v>1990</v>
      </c>
      <c r="D10" s="62">
        <v>1999</v>
      </c>
      <c r="E10" s="62">
        <v>2000</v>
      </c>
      <c r="F10" s="62">
        <v>2001</v>
      </c>
      <c r="G10" s="62">
        <v>2002</v>
      </c>
      <c r="H10" s="62">
        <v>2003</v>
      </c>
      <c r="I10" s="62">
        <v>2004</v>
      </c>
      <c r="J10" s="62">
        <v>2005</v>
      </c>
      <c r="K10" s="62">
        <v>2006</v>
      </c>
      <c r="L10" s="62">
        <v>2007</v>
      </c>
      <c r="M10" s="62">
        <v>2008</v>
      </c>
      <c r="N10" s="62">
        <v>2009</v>
      </c>
      <c r="O10" s="62">
        <v>2010</v>
      </c>
      <c r="P10" s="62">
        <v>2011</v>
      </c>
      <c r="Q10" s="62">
        <v>2012</v>
      </c>
      <c r="R10" s="62">
        <v>2013</v>
      </c>
      <c r="S10" s="62">
        <v>2014</v>
      </c>
      <c r="T10" s="62">
        <v>2015</v>
      </c>
      <c r="U10" s="62">
        <v>2016</v>
      </c>
      <c r="V10" s="62">
        <v>2017</v>
      </c>
      <c r="W10" s="62">
        <v>2018</v>
      </c>
      <c r="X10" s="62">
        <v>2019</v>
      </c>
      <c r="Y10" s="62">
        <v>2020</v>
      </c>
      <c r="Z10" s="62">
        <v>2021</v>
      </c>
      <c r="AA10" s="62">
        <v>2022</v>
      </c>
      <c r="AB10" s="62">
        <v>2023</v>
      </c>
      <c r="AC10" s="62">
        <v>2024</v>
      </c>
      <c r="AD10" s="62">
        <v>2025</v>
      </c>
      <c r="AE10" s="62">
        <v>2026</v>
      </c>
      <c r="AF10" s="62">
        <v>2027</v>
      </c>
      <c r="AG10" s="62">
        <v>2028</v>
      </c>
      <c r="AH10" s="62">
        <v>2029</v>
      </c>
      <c r="AI10" s="62">
        <v>2030</v>
      </c>
      <c r="AJ10" s="62">
        <v>2031</v>
      </c>
      <c r="AK10" s="62">
        <v>2032</v>
      </c>
      <c r="AL10" s="62">
        <v>2033</v>
      </c>
      <c r="AM10" s="62">
        <v>2034</v>
      </c>
      <c r="AN10" s="62">
        <v>2035</v>
      </c>
      <c r="AO10" s="62">
        <v>2036</v>
      </c>
      <c r="AP10" s="62">
        <v>2037</v>
      </c>
      <c r="AQ10" s="62">
        <v>2038</v>
      </c>
      <c r="AR10" s="62">
        <v>2039</v>
      </c>
      <c r="AS10" s="62">
        <v>2040</v>
      </c>
      <c r="AT10" s="62">
        <v>2041</v>
      </c>
      <c r="AU10" s="62">
        <v>2042</v>
      </c>
      <c r="AV10" s="62">
        <v>2043</v>
      </c>
      <c r="AW10" s="62">
        <v>2044</v>
      </c>
      <c r="AX10" s="62">
        <v>2045</v>
      </c>
      <c r="AY10" s="62">
        <v>2046</v>
      </c>
      <c r="AZ10" s="62">
        <v>2047</v>
      </c>
      <c r="BA10" s="62">
        <v>2048</v>
      </c>
      <c r="BB10" s="62">
        <v>2049</v>
      </c>
      <c r="BC10" s="63">
        <v>2050</v>
      </c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</row>
    <row r="11" spans="1:78">
      <c r="A11" s="1"/>
      <c r="B11" s="8" t="s">
        <v>524</v>
      </c>
      <c r="C11" s="260">
        <v>604.03385201511639</v>
      </c>
      <c r="D11" s="27">
        <v>558.29829141734331</v>
      </c>
      <c r="E11" s="27">
        <v>565.99361458533463</v>
      </c>
      <c r="F11" s="27">
        <v>574.73816999940948</v>
      </c>
      <c r="G11" s="27">
        <v>556.53858079625616</v>
      </c>
      <c r="H11" s="27">
        <v>567.22632292744981</v>
      </c>
      <c r="I11" s="27">
        <v>568.46388795744872</v>
      </c>
      <c r="J11" s="27">
        <v>564.8280372275118</v>
      </c>
      <c r="K11" s="27">
        <v>561.91818536430276</v>
      </c>
      <c r="L11" s="27">
        <v>552.87544319432345</v>
      </c>
      <c r="M11" s="27">
        <v>537.91622961664939</v>
      </c>
      <c r="N11" s="27">
        <v>487.11360442053211</v>
      </c>
      <c r="O11" s="27">
        <v>504.96165789411668</v>
      </c>
      <c r="P11" s="27">
        <v>461.94233485769212</v>
      </c>
      <c r="Q11" s="27">
        <v>479.81935765694772</v>
      </c>
      <c r="R11" s="27">
        <v>469.65480908094321</v>
      </c>
      <c r="S11" s="27">
        <v>430.45852190004757</v>
      </c>
      <c r="T11" s="27">
        <v>414.38388245062345</v>
      </c>
      <c r="U11" s="27">
        <v>391.38099221584218</v>
      </c>
      <c r="V11" s="27">
        <v>378.90444098999677</v>
      </c>
      <c r="W11" s="27">
        <v>371.60223685486545</v>
      </c>
      <c r="X11" s="27">
        <v>358.17302586619479</v>
      </c>
      <c r="Y11" s="27">
        <v>318.54651554125593</v>
      </c>
      <c r="Z11" s="27">
        <v>339.54003241807391</v>
      </c>
      <c r="AA11" s="27">
        <v>324.15148898332666</v>
      </c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12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</row>
    <row r="12" spans="1:78">
      <c r="A12" s="1"/>
      <c r="B12" s="9" t="s">
        <v>525</v>
      </c>
      <c r="C12" s="219">
        <v>813.3964866538355</v>
      </c>
      <c r="D12" s="25">
        <v>725.90934039854051</v>
      </c>
      <c r="E12" s="25">
        <v>725.84474878800359</v>
      </c>
      <c r="F12" s="25">
        <v>728.57571501279142</v>
      </c>
      <c r="G12" s="25">
        <v>706.59461499890449</v>
      </c>
      <c r="H12" s="25">
        <v>711.94688887970062</v>
      </c>
      <c r="I12" s="25">
        <v>707.54891829661869</v>
      </c>
      <c r="J12" s="25">
        <v>698.68984140705788</v>
      </c>
      <c r="K12" s="25">
        <v>690.72345433421071</v>
      </c>
      <c r="L12" s="25">
        <v>677.67468187985253</v>
      </c>
      <c r="M12" s="25">
        <v>655.90683146002345</v>
      </c>
      <c r="N12" s="25">
        <v>599.1729804627671</v>
      </c>
      <c r="O12" s="25">
        <v>612.95374079482224</v>
      </c>
      <c r="P12" s="25">
        <v>566.87075410356624</v>
      </c>
      <c r="Q12" s="25">
        <v>583.09244975381705</v>
      </c>
      <c r="R12" s="25">
        <v>568.60526233190205</v>
      </c>
      <c r="S12" s="25">
        <v>527.75791475275446</v>
      </c>
      <c r="T12" s="25">
        <v>510.42137198287799</v>
      </c>
      <c r="U12" s="25">
        <v>484.93899694576504</v>
      </c>
      <c r="V12" s="25">
        <v>473.21560868388474</v>
      </c>
      <c r="W12" s="25">
        <v>464.80755150058309</v>
      </c>
      <c r="X12" s="25">
        <v>450.4351771252974</v>
      </c>
      <c r="Y12" s="25">
        <v>406.29217340394678</v>
      </c>
      <c r="Z12" s="25">
        <v>426.50999643852452</v>
      </c>
      <c r="AA12" s="25">
        <v>406.17412741053795</v>
      </c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6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</row>
    <row r="13" spans="1:78">
      <c r="A13" s="1"/>
      <c r="B13" s="9" t="s">
        <v>526</v>
      </c>
      <c r="C13" s="219"/>
      <c r="D13" s="25"/>
      <c r="E13" s="25">
        <v>1.3783533437752998E-2</v>
      </c>
      <c r="F13" s="25">
        <v>1.5449918848433298E-2</v>
      </c>
      <c r="G13" s="25">
        <v>-3.1665878748182018E-2</v>
      </c>
      <c r="H13" s="25">
        <v>1.9203955484815429E-2</v>
      </c>
      <c r="I13" s="25">
        <v>2.1817834962451019E-3</v>
      </c>
      <c r="J13" s="25">
        <v>-6.3959220751927063E-3</v>
      </c>
      <c r="K13" s="25">
        <v>-5.1517482692470494E-3</v>
      </c>
      <c r="L13" s="25">
        <v>-1.6092631286023812E-2</v>
      </c>
      <c r="M13" s="25">
        <v>-2.7057113427293663E-2</v>
      </c>
      <c r="N13" s="25">
        <v>-9.4443376866175238E-2</v>
      </c>
      <c r="O13" s="25">
        <v>3.6640433179476739E-2</v>
      </c>
      <c r="P13" s="25">
        <v>-8.5193246583971552E-2</v>
      </c>
      <c r="Q13" s="25">
        <v>3.8699684896303925E-2</v>
      </c>
      <c r="R13" s="25">
        <v>-2.1184115258792383E-2</v>
      </c>
      <c r="S13" s="25">
        <v>-8.3457651072705849E-2</v>
      </c>
      <c r="T13" s="25">
        <v>-3.7343062412774478E-2</v>
      </c>
      <c r="U13" s="25">
        <v>-5.5511064037395821E-2</v>
      </c>
      <c r="V13" s="25">
        <v>-3.187827583349969E-2</v>
      </c>
      <c r="W13" s="25">
        <v>-1.9271888490016671E-2</v>
      </c>
      <c r="X13" s="25">
        <v>-3.6138671021820654E-2</v>
      </c>
      <c r="Y13" s="25">
        <v>-0.1106351050001806</v>
      </c>
      <c r="Z13" s="25">
        <v>6.590408575384038E-2</v>
      </c>
      <c r="AA13" s="25">
        <v>-4.5321735187323693E-2</v>
      </c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6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</row>
    <row r="14" spans="1:78">
      <c r="A14" s="1"/>
      <c r="B14" s="9" t="s">
        <v>527</v>
      </c>
      <c r="C14" s="219"/>
      <c r="D14" s="25"/>
      <c r="E14" s="25">
        <v>-8.898027197371531E-5</v>
      </c>
      <c r="F14" s="25">
        <v>3.7624660498652507E-3</v>
      </c>
      <c r="G14" s="25">
        <v>-3.0169959773502762E-2</v>
      </c>
      <c r="H14" s="25">
        <v>7.5747447931009656E-3</v>
      </c>
      <c r="I14" s="25">
        <v>-6.1773857738214857E-3</v>
      </c>
      <c r="J14" s="25">
        <v>-1.2520797729277154E-2</v>
      </c>
      <c r="K14" s="25">
        <v>-1.1401893373466037E-2</v>
      </c>
      <c r="L14" s="25">
        <v>-1.8891457025932205E-2</v>
      </c>
      <c r="M14" s="25">
        <v>-3.2121386561831708E-2</v>
      </c>
      <c r="N14" s="25">
        <v>-8.6496813687652829E-2</v>
      </c>
      <c r="O14" s="25">
        <v>2.2999635800352119E-2</v>
      </c>
      <c r="P14" s="25">
        <v>-7.5181834491294244E-2</v>
      </c>
      <c r="Q14" s="25">
        <v>2.8616215482669148E-2</v>
      </c>
      <c r="R14" s="25">
        <v>-2.484543819428895E-2</v>
      </c>
      <c r="S14" s="25">
        <v>-7.1837793782683082E-2</v>
      </c>
      <c r="T14" s="25">
        <v>-3.2849422595582191E-2</v>
      </c>
      <c r="U14" s="25">
        <v>-4.9924192903834264E-2</v>
      </c>
      <c r="V14" s="25">
        <v>-2.4174975276718014E-2</v>
      </c>
      <c r="W14" s="25">
        <v>-1.7767920222847851E-2</v>
      </c>
      <c r="X14" s="25">
        <v>-3.0921129247762788E-2</v>
      </c>
      <c r="Y14" s="25">
        <v>-9.800079115284413E-2</v>
      </c>
      <c r="Z14" s="25">
        <v>4.9761783165034379E-2</v>
      </c>
      <c r="AA14" s="25">
        <v>-4.7679700822481678E-2</v>
      </c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6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</row>
    <row r="15" spans="1:78">
      <c r="A15" s="1"/>
      <c r="B15" s="9" t="s">
        <v>528</v>
      </c>
      <c r="C15" s="219"/>
      <c r="D15" s="25"/>
      <c r="E15" s="25"/>
      <c r="F15" s="25"/>
      <c r="G15" s="25"/>
      <c r="H15" s="25"/>
      <c r="I15" s="25"/>
      <c r="J15" s="25"/>
      <c r="K15" s="25"/>
      <c r="L15" s="25"/>
      <c r="M15" s="25">
        <v>707.97991638898407</v>
      </c>
      <c r="N15" s="25">
        <v>707.97991638898407</v>
      </c>
      <c r="O15" s="25">
        <v>707.97991638898407</v>
      </c>
      <c r="P15" s="25">
        <v>707.97991638898407</v>
      </c>
      <c r="Q15" s="25">
        <v>707.97991638898407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6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</row>
    <row r="16" spans="1:78">
      <c r="A16" s="1"/>
      <c r="B16" s="9" t="s">
        <v>529</v>
      </c>
      <c r="C16" s="219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>
        <v>647.2959235556425</v>
      </c>
      <c r="S16" s="25">
        <v>647.2959235556425</v>
      </c>
      <c r="T16" s="25">
        <v>647.2959235556425</v>
      </c>
      <c r="U16" s="25">
        <v>647.2959235556425</v>
      </c>
      <c r="V16" s="25">
        <v>647.2959235556425</v>
      </c>
      <c r="W16" s="25">
        <v>647.2959235556425</v>
      </c>
      <c r="X16" s="25">
        <v>647.2959235556425</v>
      </c>
      <c r="Y16" s="25">
        <v>647.2959235556425</v>
      </c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6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</row>
    <row r="17" spans="1:78">
      <c r="A17" s="1"/>
      <c r="B17" s="9" t="s">
        <v>530</v>
      </c>
      <c r="C17" s="219"/>
      <c r="D17" s="25"/>
      <c r="E17" s="25"/>
      <c r="F17" s="25"/>
      <c r="G17" s="25"/>
      <c r="H17" s="25"/>
      <c r="I17" s="25"/>
      <c r="J17" s="25"/>
      <c r="K17" s="25"/>
      <c r="L17" s="25"/>
      <c r="M17" s="25">
        <v>606.83992833341495</v>
      </c>
      <c r="N17" s="25">
        <v>606.83992833341495</v>
      </c>
      <c r="O17" s="25">
        <v>606.83992833341495</v>
      </c>
      <c r="P17" s="25">
        <v>606.83992833341495</v>
      </c>
      <c r="Q17" s="25">
        <v>606.83992833341495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6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</row>
    <row r="18" spans="1:78">
      <c r="A18" s="1"/>
      <c r="B18" s="9" t="s">
        <v>531</v>
      </c>
      <c r="C18" s="219"/>
      <c r="D18" s="25"/>
      <c r="E18" s="25">
        <v>-0.40703153528350389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>
        <v>558.29273406674167</v>
      </c>
      <c r="S18" s="25">
        <v>558.29273406674167</v>
      </c>
      <c r="T18" s="25">
        <v>558.29273406674167</v>
      </c>
      <c r="U18" s="25">
        <v>558.29273406674167</v>
      </c>
      <c r="V18" s="25">
        <v>558.29273406674167</v>
      </c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6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</row>
    <row r="19" spans="1:78">
      <c r="A19" s="1"/>
      <c r="B19" s="9" t="s">
        <v>532</v>
      </c>
      <c r="C19" s="219"/>
      <c r="D19" s="25"/>
      <c r="E19" s="25">
        <v>-0.44622925656059148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>
        <v>509.74553980006851</v>
      </c>
      <c r="X19" s="25">
        <v>509.74553980006851</v>
      </c>
      <c r="Y19" s="25">
        <v>509.74553980006851</v>
      </c>
      <c r="Z19" s="25">
        <v>509.74553980006851</v>
      </c>
      <c r="AA19" s="25">
        <v>509.74553980006851</v>
      </c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6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</row>
    <row r="20" spans="1:78">
      <c r="A20" s="1"/>
      <c r="B20" s="9" t="s">
        <v>533</v>
      </c>
      <c r="C20" s="219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>
        <v>396.46875317783105</v>
      </c>
      <c r="AC20" s="25">
        <v>396.46875317783105</v>
      </c>
      <c r="AD20" s="25">
        <v>396.46875317783105</v>
      </c>
      <c r="AE20" s="25">
        <v>396.46875317783105</v>
      </c>
      <c r="AF20" s="25">
        <v>396.46875317783105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6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</row>
    <row r="21" spans="1:78">
      <c r="A21" s="1"/>
      <c r="B21" s="9" t="s">
        <v>534</v>
      </c>
      <c r="C21" s="219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>
        <v>347.92155891115789</v>
      </c>
      <c r="AH21" s="25">
        <v>347.92155891115789</v>
      </c>
      <c r="AI21" s="25">
        <v>347.92155891115789</v>
      </c>
      <c r="AJ21" s="25">
        <v>347.92155891115789</v>
      </c>
      <c r="AK21" s="25">
        <v>347.92155891115789</v>
      </c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6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</row>
    <row r="22" spans="1:78">
      <c r="A22" s="1"/>
      <c r="B22" s="9" t="s">
        <v>535</v>
      </c>
      <c r="C22" s="219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>
        <v>178.00637897780166</v>
      </c>
      <c r="AM22" s="25">
        <v>178.00637897780166</v>
      </c>
      <c r="AN22" s="25">
        <v>178.00637897780166</v>
      </c>
      <c r="AO22" s="25">
        <v>178.00637897780166</v>
      </c>
      <c r="AP22" s="25">
        <v>178.00637897780166</v>
      </c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6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</row>
    <row r="23" spans="1:78">
      <c r="A23" s="1"/>
      <c r="B23" s="9" t="s">
        <v>536</v>
      </c>
      <c r="C23" s="21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>
        <v>485.47194266673188</v>
      </c>
      <c r="AJ23" s="25">
        <v>485.47194266673188</v>
      </c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6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1:78" ht="17" thickBot="1">
      <c r="A24" s="1"/>
      <c r="B24" s="10" t="s">
        <v>537</v>
      </c>
      <c r="C24" s="77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>
        <v>0</v>
      </c>
      <c r="BB24" s="214">
        <v>0</v>
      </c>
      <c r="BC24" s="76">
        <v>0</v>
      </c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</row>
    <row r="25" spans="1:7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</row>
    <row r="26" spans="1:7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</row>
    <row r="27" spans="1:78">
      <c r="A27" s="1"/>
      <c r="B27" s="1" t="s">
        <v>538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</row>
    <row r="28" spans="1:78" ht="17" thickBo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</row>
    <row r="29" spans="1:78">
      <c r="A29" s="1"/>
      <c r="B29" s="114" t="s">
        <v>539</v>
      </c>
      <c r="C29" s="60"/>
      <c r="D29" s="60"/>
      <c r="E29" s="60"/>
      <c r="F29" s="60"/>
      <c r="G29" s="60"/>
      <c r="H29" s="60"/>
      <c r="I29" s="60"/>
      <c r="J29" s="60"/>
      <c r="K29" s="60"/>
      <c r="L29" s="6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</row>
    <row r="30" spans="1:78" ht="17" thickBot="1">
      <c r="A30" s="203" t="s">
        <v>540</v>
      </c>
      <c r="B30" s="61" t="s">
        <v>523</v>
      </c>
      <c r="C30" s="62">
        <v>2013</v>
      </c>
      <c r="D30" s="62">
        <v>2014</v>
      </c>
      <c r="E30" s="62">
        <v>2015</v>
      </c>
      <c r="F30" s="62">
        <v>2016</v>
      </c>
      <c r="G30" s="62">
        <v>2017</v>
      </c>
      <c r="H30" s="62">
        <v>2018</v>
      </c>
      <c r="I30" s="62">
        <v>2019</v>
      </c>
      <c r="J30" s="62">
        <v>2020</v>
      </c>
      <c r="K30" s="62">
        <v>2021</v>
      </c>
      <c r="L30" s="63">
        <v>2022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</row>
    <row r="31" spans="1:78">
      <c r="A31" s="1"/>
      <c r="B31" s="2" t="s">
        <v>541</v>
      </c>
      <c r="C31" s="27">
        <v>137.9624439764761</v>
      </c>
      <c r="D31" s="27">
        <v>139.26458999631885</v>
      </c>
      <c r="E31" s="27">
        <v>141.61585283907752</v>
      </c>
      <c r="F31" s="27">
        <v>143.72454184059941</v>
      </c>
      <c r="G31" s="27">
        <v>143.86147776348673</v>
      </c>
      <c r="H31" s="27">
        <v>142.13330831535364</v>
      </c>
      <c r="I31" s="27">
        <v>140.18979660868021</v>
      </c>
      <c r="J31" s="27">
        <v>114.41847542165212</v>
      </c>
      <c r="K31" s="27">
        <v>124.64604528529969</v>
      </c>
      <c r="L31" s="212">
        <v>125.70226518560349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</row>
    <row r="32" spans="1:78">
      <c r="A32" s="1"/>
      <c r="B32" s="69" t="s">
        <v>542</v>
      </c>
      <c r="C32" s="25">
        <v>220.05236091350105</v>
      </c>
      <c r="D32" s="25">
        <v>187.40885978819986</v>
      </c>
      <c r="E32" s="25">
        <v>177.44012931820959</v>
      </c>
      <c r="F32" s="25">
        <v>163.05700897699003</v>
      </c>
      <c r="G32" s="25">
        <v>153.19109293798451</v>
      </c>
      <c r="H32" s="25">
        <v>151.14842312706824</v>
      </c>
      <c r="I32" s="25">
        <v>142.14590930054422</v>
      </c>
      <c r="J32" s="25">
        <v>134.94380942312469</v>
      </c>
      <c r="K32" s="25">
        <v>141.12259001013777</v>
      </c>
      <c r="L32" s="26">
        <v>125.08745434538886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</row>
    <row r="33" spans="1:78">
      <c r="A33" s="1"/>
      <c r="B33" s="69" t="s">
        <v>543</v>
      </c>
      <c r="C33" s="25">
        <v>119.49430815951443</v>
      </c>
      <c r="D33" s="25">
        <v>112.50281159603094</v>
      </c>
      <c r="E33" s="25">
        <v>102.99296752462359</v>
      </c>
      <c r="F33" s="25">
        <v>89.553883001776811</v>
      </c>
      <c r="G33" s="25">
        <v>87.301059398775564</v>
      </c>
      <c r="H33" s="25">
        <v>84.781709586172241</v>
      </c>
      <c r="I33" s="25">
        <v>81.782170783786199</v>
      </c>
      <c r="J33" s="25">
        <v>75.735541856274764</v>
      </c>
      <c r="K33" s="25">
        <v>77.42991543543495</v>
      </c>
      <c r="L33" s="26">
        <v>73.633422584162659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</row>
    <row r="34" spans="1:78">
      <c r="A34" s="1"/>
      <c r="B34" s="69" t="s">
        <v>544</v>
      </c>
      <c r="C34" s="25">
        <v>50.428714021815978</v>
      </c>
      <c r="D34" s="25">
        <v>51.677029491132259</v>
      </c>
      <c r="E34" s="25">
        <v>52.081842727338582</v>
      </c>
      <c r="F34" s="25">
        <v>51.255711409802259</v>
      </c>
      <c r="G34" s="25">
        <v>51.262848529295646</v>
      </c>
      <c r="H34" s="25">
        <v>50.719498669502585</v>
      </c>
      <c r="I34" s="25">
        <v>50.471683595118364</v>
      </c>
      <c r="J34" s="25">
        <v>49.452039441316771</v>
      </c>
      <c r="K34" s="25">
        <v>50.354131134305462</v>
      </c>
      <c r="L34" s="26">
        <v>49.05492049735588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</row>
    <row r="35" spans="1:78">
      <c r="A35" s="1"/>
      <c r="B35" s="69" t="s">
        <v>545</v>
      </c>
      <c r="C35" s="25">
        <v>24.53224284126971</v>
      </c>
      <c r="D35" s="25">
        <v>22.158907919998075</v>
      </c>
      <c r="E35" s="25">
        <v>21.458223095388838</v>
      </c>
      <c r="F35" s="25">
        <v>20.657185197021157</v>
      </c>
      <c r="G35" s="25">
        <v>21.17134674620706</v>
      </c>
      <c r="H35" s="25">
        <v>21.231587792815841</v>
      </c>
      <c r="I35" s="25">
        <v>20.824281519211141</v>
      </c>
      <c r="J35" s="25">
        <v>19.403007661959645</v>
      </c>
      <c r="K35" s="25">
        <v>18.816383610311345</v>
      </c>
      <c r="L35" s="26">
        <v>18.76541171934468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</row>
    <row r="36" spans="1:78">
      <c r="A36" s="1"/>
      <c r="B36" s="69" t="s">
        <v>546</v>
      </c>
      <c r="C36" s="25">
        <v>0.63857266714329064</v>
      </c>
      <c r="D36" s="25">
        <v>0.3391992065620732</v>
      </c>
      <c r="E36" s="25">
        <v>0.53144871386322923</v>
      </c>
      <c r="F36" s="25">
        <v>0.59184965141872747</v>
      </c>
      <c r="G36" s="25">
        <v>0.33995377499040058</v>
      </c>
      <c r="H36" s="25">
        <v>0.90412397670731848</v>
      </c>
      <c r="I36" s="25">
        <v>1.3110630864079578</v>
      </c>
      <c r="J36" s="25">
        <v>0.75566419985201772</v>
      </c>
      <c r="K36" s="25">
        <v>0.52289187670014181</v>
      </c>
      <c r="L36" s="26">
        <v>0.75791462337588311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</row>
    <row r="37" spans="1:78">
      <c r="A37" s="1"/>
      <c r="B37" s="69" t="s">
        <v>547</v>
      </c>
      <c r="C37" s="25">
        <v>13.766612917144304</v>
      </c>
      <c r="D37" s="25">
        <v>12.058767579100261</v>
      </c>
      <c r="E37" s="25">
        <v>11.830049623159443</v>
      </c>
      <c r="F37" s="25">
        <v>11.835309099045693</v>
      </c>
      <c r="G37" s="25">
        <v>11.977771776126634</v>
      </c>
      <c r="H37" s="25">
        <v>11.423409072732714</v>
      </c>
      <c r="I37" s="25">
        <v>11.133678830512199</v>
      </c>
      <c r="J37" s="25">
        <v>9.3014690102239594</v>
      </c>
      <c r="K37" s="25">
        <v>8.1646996147891002</v>
      </c>
      <c r="L37" s="26">
        <v>13.172738455306426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</row>
    <row r="38" spans="1:78">
      <c r="A38" s="1"/>
      <c r="B38" s="272" t="s">
        <v>548</v>
      </c>
      <c r="C38" s="273">
        <v>38.9374284255573</v>
      </c>
      <c r="D38" s="273">
        <v>34.556874705660412</v>
      </c>
      <c r="E38" s="273">
        <v>33.819721432411512</v>
      </c>
      <c r="F38" s="273">
        <v>33.084343947485578</v>
      </c>
      <c r="G38" s="273">
        <v>33.4890722973241</v>
      </c>
      <c r="H38" s="273">
        <v>33.559120842255872</v>
      </c>
      <c r="I38" s="273">
        <v>33.269023436131299</v>
      </c>
      <c r="J38" s="273">
        <v>29.460140872035623</v>
      </c>
      <c r="K38" s="273">
        <v>27.503975101800588</v>
      </c>
      <c r="L38" s="274">
        <v>32.696064798026988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</row>
    <row r="39" spans="1:78" ht="17" thickBot="1">
      <c r="A39" s="1"/>
      <c r="B39" s="261" t="s">
        <v>88</v>
      </c>
      <c r="C39" s="269">
        <v>566.87525549686495</v>
      </c>
      <c r="D39" s="269">
        <v>525.41016557734235</v>
      </c>
      <c r="E39" s="269">
        <v>507.95051384166084</v>
      </c>
      <c r="F39" s="269">
        <v>480.67548917665403</v>
      </c>
      <c r="G39" s="269">
        <v>469.10555092686661</v>
      </c>
      <c r="H39" s="269">
        <v>462.34206054035263</v>
      </c>
      <c r="I39" s="269">
        <v>447.85858372426031</v>
      </c>
      <c r="J39" s="269">
        <v>404.01000701440398</v>
      </c>
      <c r="K39" s="269">
        <v>421.05665696697849</v>
      </c>
      <c r="L39" s="270">
        <v>406.17412741053795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</row>
    <row r="40" spans="1:7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</row>
    <row r="41" spans="1:78">
      <c r="A41" s="1"/>
      <c r="B41" s="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</row>
    <row r="42" spans="1:78">
      <c r="A42" s="1"/>
      <c r="B42" s="1" t="s">
        <v>549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</row>
    <row r="43" spans="1:78" ht="17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</row>
    <row r="44" spans="1:78">
      <c r="A44" s="1"/>
      <c r="B44" s="114" t="s">
        <v>550</v>
      </c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</row>
    <row r="45" spans="1:78" ht="17" thickBot="1">
      <c r="A45" s="203" t="s">
        <v>540</v>
      </c>
      <c r="B45" s="61" t="s">
        <v>523</v>
      </c>
      <c r="C45" s="62">
        <v>2013</v>
      </c>
      <c r="D45" s="62">
        <v>2014</v>
      </c>
      <c r="E45" s="62">
        <v>2015</v>
      </c>
      <c r="F45" s="62">
        <v>2016</v>
      </c>
      <c r="G45" s="62">
        <v>2017</v>
      </c>
      <c r="H45" s="62">
        <v>2018</v>
      </c>
      <c r="I45" s="62">
        <v>2019</v>
      </c>
      <c r="J45" s="62">
        <v>2020</v>
      </c>
      <c r="K45" s="62">
        <v>2021</v>
      </c>
      <c r="L45" s="63">
        <v>2022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</row>
    <row r="46" spans="1:78">
      <c r="A46" s="1"/>
      <c r="B46" s="2" t="s">
        <v>541</v>
      </c>
      <c r="C46" s="27">
        <v>134.46977763041667</v>
      </c>
      <c r="D46" s="27">
        <v>135.6799885087751</v>
      </c>
      <c r="E46" s="27">
        <v>137.95973325916174</v>
      </c>
      <c r="F46" s="27">
        <v>140.01352856429881</v>
      </c>
      <c r="G46" s="27">
        <v>140.09380805749819</v>
      </c>
      <c r="H46" s="27">
        <v>138.34942463762675</v>
      </c>
      <c r="I46" s="27">
        <v>136.51915866263499</v>
      </c>
      <c r="J46" s="27">
        <v>111.11200248313376</v>
      </c>
      <c r="K46" s="27">
        <v>121.42004424329849</v>
      </c>
      <c r="L46" s="212">
        <v>122.62360809765472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</row>
    <row r="47" spans="1:78">
      <c r="A47" s="1"/>
      <c r="B47" s="69" t="s">
        <v>542</v>
      </c>
      <c r="C47" s="25">
        <v>204.10231915916546</v>
      </c>
      <c r="D47" s="25">
        <v>172.45584195197767</v>
      </c>
      <c r="E47" s="25">
        <v>162.93492799505609</v>
      </c>
      <c r="F47" s="25">
        <v>149.60003420291579</v>
      </c>
      <c r="G47" s="25">
        <v>140.36664277908432</v>
      </c>
      <c r="H47" s="25">
        <v>138.73083525744264</v>
      </c>
      <c r="I47" s="25">
        <v>130.45880913708783</v>
      </c>
      <c r="J47" s="25">
        <v>124.14174730884919</v>
      </c>
      <c r="K47" s="25">
        <v>130.78667568680262</v>
      </c>
      <c r="L47" s="26">
        <v>115.64023555090365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</row>
    <row r="48" spans="1:78">
      <c r="A48" s="1"/>
      <c r="B48" s="69" t="s">
        <v>543</v>
      </c>
      <c r="C48" s="25">
        <v>114.49649816963357</v>
      </c>
      <c r="D48" s="25">
        <v>107.61557431314489</v>
      </c>
      <c r="E48" s="25">
        <v>98.430837043038281</v>
      </c>
      <c r="F48" s="25">
        <v>85.484598050355842</v>
      </c>
      <c r="G48" s="25">
        <v>83.164718599505875</v>
      </c>
      <c r="H48" s="25">
        <v>80.899188819839182</v>
      </c>
      <c r="I48" s="25">
        <v>77.892195521573527</v>
      </c>
      <c r="J48" s="25">
        <v>72.20934492112309</v>
      </c>
      <c r="K48" s="25">
        <v>74.019811389046026</v>
      </c>
      <c r="L48" s="26">
        <v>70.489074870674841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</row>
    <row r="49" spans="1:78">
      <c r="A49" s="1"/>
      <c r="B49" s="69" t="s">
        <v>544</v>
      </c>
      <c r="C49" s="25">
        <v>9.0502225161910648</v>
      </c>
      <c r="D49" s="25">
        <v>9.0521103965808241</v>
      </c>
      <c r="E49" s="25">
        <v>9.4291902829499303</v>
      </c>
      <c r="F49" s="25">
        <v>9.0518179784273354</v>
      </c>
      <c r="G49" s="25">
        <v>8.7497749986397757</v>
      </c>
      <c r="H49" s="25">
        <v>8.8872244119491892</v>
      </c>
      <c r="I49" s="25">
        <v>8.5371626818446931</v>
      </c>
      <c r="J49" s="25">
        <v>8.6837795612901516</v>
      </c>
      <c r="K49" s="25">
        <v>9.1190072257001571</v>
      </c>
      <c r="L49" s="26">
        <v>8.6322529785067825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</row>
    <row r="50" spans="1:78">
      <c r="A50" s="1"/>
      <c r="B50" s="69" t="s">
        <v>545</v>
      </c>
      <c r="C50" s="25">
        <v>0.32062673672326852</v>
      </c>
      <c r="D50" s="25">
        <v>0.32661120397194454</v>
      </c>
      <c r="E50" s="25">
        <v>0.30997917465401914</v>
      </c>
      <c r="F50" s="25">
        <v>0.32294312519347823</v>
      </c>
      <c r="G50" s="25">
        <v>0.31054741344078135</v>
      </c>
      <c r="H50" s="25">
        <v>0.30435438306299822</v>
      </c>
      <c r="I50" s="25">
        <v>0.30128945594253809</v>
      </c>
      <c r="J50" s="25">
        <v>0.30515781618191373</v>
      </c>
      <c r="K50" s="25">
        <v>0.33084088986471316</v>
      </c>
      <c r="L50" s="26">
        <v>0.34791666186955089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</row>
    <row r="51" spans="1:78">
      <c r="A51" s="1"/>
      <c r="B51" s="69" t="s">
        <v>546</v>
      </c>
      <c r="C51" s="25">
        <v>-6.3472659268153233</v>
      </c>
      <c r="D51" s="25">
        <v>-6.5945841504492604</v>
      </c>
      <c r="E51" s="25">
        <v>-6.426549009084173</v>
      </c>
      <c r="F51" s="25">
        <v>-6.3650758342794322</v>
      </c>
      <c r="G51" s="25">
        <v>-6.6021307373001017</v>
      </c>
      <c r="H51" s="25">
        <v>-6.0982477096978611</v>
      </c>
      <c r="I51" s="25">
        <v>-5.744369469516351</v>
      </c>
      <c r="J51" s="25">
        <v>-6.2362271735681247</v>
      </c>
      <c r="K51" s="25">
        <v>-6.4651196121181496</v>
      </c>
      <c r="L51" s="26">
        <v>-6.2539341513132154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</row>
    <row r="52" spans="1:78">
      <c r="A52" s="1"/>
      <c r="B52" s="69" t="s">
        <v>547</v>
      </c>
      <c r="C52" s="25">
        <v>13.098692345803945</v>
      </c>
      <c r="D52" s="25">
        <v>11.473136805242975</v>
      </c>
      <c r="E52" s="25">
        <v>11.257918198812474</v>
      </c>
      <c r="F52" s="25">
        <v>11.253874708654219</v>
      </c>
      <c r="G52" s="25">
        <v>11.350468621648671</v>
      </c>
      <c r="H52" s="25">
        <v>10.77087683144457</v>
      </c>
      <c r="I52" s="25">
        <v>10.541466835359682</v>
      </c>
      <c r="J52" s="25">
        <v>8.8451965633429914</v>
      </c>
      <c r="K52" s="25">
        <v>7.8136910723524906</v>
      </c>
      <c r="L52" s="26">
        <v>12.672334975030347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</row>
    <row r="53" spans="1:78">
      <c r="A53" s="1"/>
      <c r="B53" s="272" t="s">
        <v>551</v>
      </c>
      <c r="C53" s="273">
        <v>7.0720531557118909</v>
      </c>
      <c r="D53" s="273">
        <v>5.2051638587656592</v>
      </c>
      <c r="E53" s="273">
        <v>5.1413483643823206</v>
      </c>
      <c r="F53" s="273">
        <v>5.2117419995682654</v>
      </c>
      <c r="G53" s="273">
        <v>5.0588852977893515</v>
      </c>
      <c r="H53" s="273">
        <v>4.9769835048097066</v>
      </c>
      <c r="I53" s="273">
        <v>5.0983868217858692</v>
      </c>
      <c r="J53" s="273">
        <v>2.9141272059567802</v>
      </c>
      <c r="K53" s="273">
        <v>1.6794123500990539</v>
      </c>
      <c r="L53" s="274">
        <v>6.7663174855866828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</row>
    <row r="54" spans="1:78" ht="17" thickBot="1">
      <c r="A54" s="1"/>
      <c r="B54" s="5" t="s">
        <v>552</v>
      </c>
      <c r="C54" s="214">
        <v>469.19087063111868</v>
      </c>
      <c r="D54" s="214">
        <v>430.00867902924415</v>
      </c>
      <c r="E54" s="214">
        <v>413.89603694458839</v>
      </c>
      <c r="F54" s="214">
        <v>389.36172079556604</v>
      </c>
      <c r="G54" s="214">
        <v>377.43382973251744</v>
      </c>
      <c r="H54" s="214">
        <v>371.8436566316675</v>
      </c>
      <c r="I54" s="214">
        <v>358.50571282492689</v>
      </c>
      <c r="J54" s="214">
        <v>319.06100148035296</v>
      </c>
      <c r="K54" s="214">
        <v>337.02495089494636</v>
      </c>
      <c r="L54" s="76">
        <v>324.15148898332666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7" thickBo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</row>
    <row r="56" spans="1:78">
      <c r="A56" s="1"/>
      <c r="B56" s="114" t="s">
        <v>553</v>
      </c>
      <c r="C56" s="60"/>
      <c r="D56" s="60"/>
      <c r="E56" s="60"/>
      <c r="F56" s="60"/>
      <c r="G56" s="60"/>
      <c r="H56" s="60"/>
      <c r="I56" s="60"/>
      <c r="J56" s="60"/>
      <c r="K56" s="60"/>
      <c r="L56" s="6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</row>
    <row r="57" spans="1:78" ht="17" thickBot="1">
      <c r="A57" s="1" t="s">
        <v>554</v>
      </c>
      <c r="B57" s="61" t="s">
        <v>523</v>
      </c>
      <c r="C57" s="62">
        <v>2014</v>
      </c>
      <c r="D57" s="62">
        <v>2015</v>
      </c>
      <c r="E57" s="62">
        <v>2016</v>
      </c>
      <c r="F57" s="62">
        <v>2017</v>
      </c>
      <c r="G57" s="62">
        <v>2018</v>
      </c>
      <c r="H57" s="62">
        <v>2019</v>
      </c>
      <c r="I57" s="62">
        <v>2020</v>
      </c>
      <c r="J57" s="62">
        <v>2021</v>
      </c>
      <c r="K57" s="62">
        <v>2022</v>
      </c>
      <c r="L57" s="63">
        <v>2023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</row>
    <row r="58" spans="1:78">
      <c r="A58" s="1"/>
      <c r="B58" s="2" t="s">
        <v>555</v>
      </c>
      <c r="C58" s="266">
        <v>7.5111204609643343</v>
      </c>
      <c r="D58" s="266">
        <v>7.9515236491693813</v>
      </c>
      <c r="E58" s="266">
        <v>7.4633162942041826</v>
      </c>
      <c r="F58" s="266">
        <v>7.5315989043846585</v>
      </c>
      <c r="G58" s="266">
        <v>7.3843485451373096</v>
      </c>
      <c r="H58" s="266">
        <v>6.8581575999105464</v>
      </c>
      <c r="I58" s="266">
        <v>6.4201226160670659</v>
      </c>
      <c r="J58" s="266">
        <v>6.2678979746811603</v>
      </c>
      <c r="K58" s="266">
        <v>7.1964014306549711</v>
      </c>
      <c r="L58" s="88">
        <v>7.2949999999999999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</row>
    <row r="59" spans="1:78">
      <c r="A59" s="1"/>
      <c r="B59" s="69" t="s">
        <v>556</v>
      </c>
      <c r="C59" s="14">
        <v>4.9084686394389774</v>
      </c>
      <c r="D59" s="14">
        <v>4.9532285374700038</v>
      </c>
      <c r="E59" s="14">
        <v>5.5840428075846411</v>
      </c>
      <c r="F59" s="14">
        <v>5.3714760054857207</v>
      </c>
      <c r="G59" s="14">
        <v>4.9733328650727229</v>
      </c>
      <c r="H59" s="14">
        <v>5.2677292774356737</v>
      </c>
      <c r="I59" s="14">
        <v>4.1396634510394401</v>
      </c>
      <c r="J59" s="14">
        <v>3.9919322317821542</v>
      </c>
      <c r="K59" s="14">
        <v>4.2291087840076855</v>
      </c>
      <c r="L59" s="70">
        <v>4.2300000000000004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</row>
    <row r="60" spans="1:78" ht="17" thickBot="1">
      <c r="A60" s="1"/>
      <c r="B60" s="261" t="s">
        <v>88</v>
      </c>
      <c r="C60" s="267">
        <v>12.4195891004033</v>
      </c>
      <c r="D60" s="267">
        <v>12.904752186639399</v>
      </c>
      <c r="E60" s="267">
        <v>13.0473591017888</v>
      </c>
      <c r="F60" s="267">
        <v>12.9030749098704</v>
      </c>
      <c r="G60" s="267">
        <v>12.357681410210001</v>
      </c>
      <c r="H60" s="267">
        <v>12.125886877346201</v>
      </c>
      <c r="I60" s="267">
        <v>10.559786067106501</v>
      </c>
      <c r="J60" s="267">
        <v>10.259830206463301</v>
      </c>
      <c r="K60" s="267">
        <v>11.425510214662699</v>
      </c>
      <c r="L60" s="268">
        <v>11.525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</row>
    <row r="61" spans="1:78" ht="17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</row>
    <row r="62" spans="1:78">
      <c r="A62" s="203" t="s">
        <v>540</v>
      </c>
      <c r="B62" s="114" t="s">
        <v>557</v>
      </c>
      <c r="C62" s="60"/>
      <c r="D62" s="60"/>
      <c r="E62" s="60"/>
      <c r="F62" s="60"/>
      <c r="G62" s="60"/>
      <c r="H62" s="60"/>
      <c r="I62" s="60"/>
      <c r="J62" s="60"/>
      <c r="K62" s="60"/>
      <c r="L62" s="6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7" thickBot="1">
      <c r="A63" s="1"/>
      <c r="B63" s="61" t="s">
        <v>523</v>
      </c>
      <c r="C63" s="62">
        <v>2013</v>
      </c>
      <c r="D63" s="62">
        <v>2014</v>
      </c>
      <c r="E63" s="62">
        <v>2015</v>
      </c>
      <c r="F63" s="62">
        <v>2016</v>
      </c>
      <c r="G63" s="62">
        <v>2017</v>
      </c>
      <c r="H63" s="62">
        <v>2018</v>
      </c>
      <c r="I63" s="62">
        <v>2019</v>
      </c>
      <c r="J63" s="62">
        <v>2020</v>
      </c>
      <c r="K63" s="62">
        <v>2021</v>
      </c>
      <c r="L63" s="63">
        <v>2022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>
      <c r="A64" s="1"/>
      <c r="B64" s="2" t="s">
        <v>558</v>
      </c>
      <c r="C64" s="266">
        <v>1.8330561501532627</v>
      </c>
      <c r="D64" s="266">
        <v>1.6897222994978178</v>
      </c>
      <c r="E64" s="266">
        <v>1.7081530643320426</v>
      </c>
      <c r="F64" s="266">
        <v>1.5855837162874418</v>
      </c>
      <c r="G64" s="266">
        <v>1.6985849110995561</v>
      </c>
      <c r="H64" s="266">
        <v>1.5932121996610051</v>
      </c>
      <c r="I64" s="266">
        <v>1.5144218740229298</v>
      </c>
      <c r="J64" s="266">
        <v>0.62384448253835945</v>
      </c>
      <c r="K64" s="266">
        <v>0.8006393177405392</v>
      </c>
      <c r="L64" s="88">
        <v>1.1981347665269304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>
      <c r="A65" s="1"/>
      <c r="B65" s="69" t="s">
        <v>559</v>
      </c>
      <c r="C65" s="14">
        <v>118.16247180612272</v>
      </c>
      <c r="D65" s="14">
        <v>119.6382708114632</v>
      </c>
      <c r="E65" s="14">
        <v>122.2838511150316</v>
      </c>
      <c r="F65" s="14">
        <v>124.96340366203589</v>
      </c>
      <c r="G65" s="14">
        <v>125.1828509825723</v>
      </c>
      <c r="H65" s="14">
        <v>123.58804681012832</v>
      </c>
      <c r="I65" s="14">
        <v>121.72848649040206</v>
      </c>
      <c r="J65" s="14">
        <v>99.523719092759208</v>
      </c>
      <c r="K65" s="14">
        <v>109.17592881261288</v>
      </c>
      <c r="L65" s="70">
        <v>109.81441931812586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>
      <c r="A66" s="1"/>
      <c r="B66" s="69" t="s">
        <v>560</v>
      </c>
      <c r="C66" s="14">
        <v>4.2488348864187664</v>
      </c>
      <c r="D66" s="14">
        <v>4.110073421358984</v>
      </c>
      <c r="E66" s="14">
        <v>3.7459741402307403</v>
      </c>
      <c r="F66" s="14">
        <v>3.4373371554391552</v>
      </c>
      <c r="G66" s="14">
        <v>3.3020480459984833</v>
      </c>
      <c r="H66" s="14">
        <v>3.1848087089540416</v>
      </c>
      <c r="I66" s="14">
        <v>3.1855865294037451</v>
      </c>
      <c r="J66" s="14">
        <v>2.5599531778908449</v>
      </c>
      <c r="K66" s="14">
        <v>2.7281438697309275</v>
      </c>
      <c r="L66" s="70">
        <v>2.634912251182691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</row>
    <row r="67" spans="1:78">
      <c r="A67" s="1"/>
      <c r="B67" s="69" t="s">
        <v>561</v>
      </c>
      <c r="C67" s="14">
        <v>6.0533030188387213</v>
      </c>
      <c r="D67" s="14">
        <v>6.2893650583886007</v>
      </c>
      <c r="E67" s="14">
        <v>6.5851666567698226</v>
      </c>
      <c r="F67" s="14">
        <v>6.5178715466657859</v>
      </c>
      <c r="G67" s="14">
        <v>6.4108034762528714</v>
      </c>
      <c r="H67" s="14">
        <v>6.4143947586360133</v>
      </c>
      <c r="I67" s="14">
        <v>6.4607694205039037</v>
      </c>
      <c r="J67" s="14">
        <v>5.6383272533320632</v>
      </c>
      <c r="K67" s="14">
        <v>5.6912266558550195</v>
      </c>
      <c r="L67" s="70">
        <v>5.7277824367497168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</row>
    <row r="68" spans="1:78" ht="17" thickBot="1">
      <c r="A68" s="1"/>
      <c r="B68" s="5" t="s">
        <v>562</v>
      </c>
      <c r="C68" s="71">
        <v>4.1721117688832434</v>
      </c>
      <c r="D68" s="71">
        <v>3.9525569180664735</v>
      </c>
      <c r="E68" s="71">
        <v>3.6365882827975184</v>
      </c>
      <c r="F68" s="71">
        <v>3.5093324838704882</v>
      </c>
      <c r="G68" s="71">
        <v>3.4995206415749589</v>
      </c>
      <c r="H68" s="71">
        <v>3.5689621602473842</v>
      </c>
      <c r="I68" s="71">
        <v>3.6298943483023685</v>
      </c>
      <c r="J68" s="71">
        <v>2.7661584766133056</v>
      </c>
      <c r="K68" s="71">
        <v>3.0241055873591316</v>
      </c>
      <c r="L68" s="72">
        <v>3.2483593250695133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</row>
    <row r="69" spans="1:7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</row>
    <row r="70" spans="1:7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</row>
    <row r="71" spans="1:78">
      <c r="A71" s="1"/>
      <c r="B71" s="1" t="s">
        <v>563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</row>
    <row r="72" spans="1:78" ht="17" thickBo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</row>
    <row r="73" spans="1:78">
      <c r="A73" s="1"/>
      <c r="B73" s="114" t="s">
        <v>564</v>
      </c>
      <c r="C73" s="60"/>
      <c r="D73" s="60"/>
      <c r="E73" s="60"/>
      <c r="F73" s="60"/>
      <c r="G73" s="60"/>
      <c r="H73" s="60"/>
      <c r="I73" s="60"/>
      <c r="J73" s="60"/>
      <c r="K73" s="60"/>
      <c r="L73" s="6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</row>
    <row r="74" spans="1:78" ht="17" thickBot="1">
      <c r="A74" s="203" t="s">
        <v>540</v>
      </c>
      <c r="B74" s="61" t="s">
        <v>523</v>
      </c>
      <c r="C74" s="62">
        <v>2013</v>
      </c>
      <c r="D74" s="62">
        <v>2014</v>
      </c>
      <c r="E74" s="62">
        <v>2015</v>
      </c>
      <c r="F74" s="62">
        <v>2016</v>
      </c>
      <c r="G74" s="62">
        <v>2017</v>
      </c>
      <c r="H74" s="62">
        <v>2018</v>
      </c>
      <c r="I74" s="62">
        <v>2019</v>
      </c>
      <c r="J74" s="62">
        <v>2020</v>
      </c>
      <c r="K74" s="62">
        <v>2021</v>
      </c>
      <c r="L74" s="63">
        <v>2022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</row>
    <row r="75" spans="1:78">
      <c r="A75" s="1"/>
      <c r="B75" s="2" t="s">
        <v>541</v>
      </c>
      <c r="C75" s="266">
        <v>1.0026030275668001</v>
      </c>
      <c r="D75" s="266">
        <v>1.0411243035287505</v>
      </c>
      <c r="E75" s="266">
        <v>1.0774004705326772</v>
      </c>
      <c r="F75" s="266">
        <v>1.109466798065688</v>
      </c>
      <c r="G75" s="266">
        <v>1.1234949894922286</v>
      </c>
      <c r="H75" s="266">
        <v>1.1313765065995307</v>
      </c>
      <c r="I75" s="266">
        <v>1.1252839062208773</v>
      </c>
      <c r="J75" s="266">
        <v>0.96962327730556253</v>
      </c>
      <c r="K75" s="266">
        <v>1.0301156091625157</v>
      </c>
      <c r="L75" s="88">
        <v>1.0167454428392191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</row>
    <row r="76" spans="1:78">
      <c r="A76" s="1"/>
      <c r="B76" s="69" t="s">
        <v>542</v>
      </c>
      <c r="C76" s="14">
        <v>1.4199199451991669</v>
      </c>
      <c r="D76" s="14">
        <v>1.3511061971462359</v>
      </c>
      <c r="E76" s="14">
        <v>1.3330148189954023</v>
      </c>
      <c r="F76" s="14">
        <v>1.2224984485942132</v>
      </c>
      <c r="G76" s="14">
        <v>1.1848123023803268</v>
      </c>
      <c r="H76" s="14">
        <v>1.198213929523519</v>
      </c>
      <c r="I76" s="14">
        <v>1.1962141336900829</v>
      </c>
      <c r="J76" s="14">
        <v>1.170021908521778</v>
      </c>
      <c r="K76" s="14">
        <v>1.1500252434403382</v>
      </c>
      <c r="L76" s="70">
        <v>1.0689620419001018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</row>
    <row r="77" spans="1:78">
      <c r="A77" s="1"/>
      <c r="B77" s="69" t="s">
        <v>543</v>
      </c>
      <c r="C77" s="14">
        <v>0.5957012387775058</v>
      </c>
      <c r="D77" s="14">
        <v>0.5975401382083555</v>
      </c>
      <c r="E77" s="14">
        <v>0.55500699578986179</v>
      </c>
      <c r="F77" s="14">
        <v>0.51634771312283934</v>
      </c>
      <c r="G77" s="14">
        <v>0.53757695582675902</v>
      </c>
      <c r="H77" s="14">
        <v>0.53213891790969015</v>
      </c>
      <c r="I77" s="14">
        <v>0.54469647224961015</v>
      </c>
      <c r="J77" s="14">
        <v>0.46165306863183359</v>
      </c>
      <c r="K77" s="14">
        <v>0.45356046822662949</v>
      </c>
      <c r="L77" s="70">
        <v>0.4249414744184693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</row>
    <row r="78" spans="1:78">
      <c r="A78" s="1"/>
      <c r="B78" s="69" t="s">
        <v>544</v>
      </c>
      <c r="C78" s="14">
        <v>13.580316088534518</v>
      </c>
      <c r="D78" s="14">
        <v>14.085705016146973</v>
      </c>
      <c r="E78" s="14">
        <v>13.988483485821295</v>
      </c>
      <c r="F78" s="14">
        <v>13.652827524132508</v>
      </c>
      <c r="G78" s="14">
        <v>13.856075708672755</v>
      </c>
      <c r="H78" s="14">
        <v>13.717387976997266</v>
      </c>
      <c r="I78" s="14">
        <v>13.784536488274064</v>
      </c>
      <c r="J78" s="14">
        <v>12.98847967483921</v>
      </c>
      <c r="K78" s="14">
        <v>13.304182920250112</v>
      </c>
      <c r="L78" s="70">
        <v>12.604804638948309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</row>
    <row r="79" spans="1:78">
      <c r="A79" s="1"/>
      <c r="B79" s="69" t="s">
        <v>545</v>
      </c>
      <c r="C79" s="14">
        <v>1.4120778353731627</v>
      </c>
      <c r="D79" s="14">
        <v>1.4718124012432241</v>
      </c>
      <c r="E79" s="14">
        <v>1.483733501984644</v>
      </c>
      <c r="F79" s="14">
        <v>1.5094334257593081</v>
      </c>
      <c r="G79" s="14">
        <v>1.5900116088076997</v>
      </c>
      <c r="H79" s="14">
        <v>1.5672227690730884</v>
      </c>
      <c r="I79" s="14">
        <v>1.5523809838734366</v>
      </c>
      <c r="J79" s="14">
        <v>1.5756149869495508</v>
      </c>
      <c r="K79" s="14">
        <v>1.6202461237931447</v>
      </c>
      <c r="L79" s="70">
        <v>1.5569310997234374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</row>
    <row r="80" spans="1:78">
      <c r="A80" s="1"/>
      <c r="B80" s="69" t="s">
        <v>546</v>
      </c>
      <c r="C80" s="14">
        <v>1.3607100471778817</v>
      </c>
      <c r="D80" s="14">
        <v>1.328785450283789</v>
      </c>
      <c r="E80" s="14">
        <v>1.3216241782807572</v>
      </c>
      <c r="F80" s="14">
        <v>1.3144314859908213</v>
      </c>
      <c r="G80" s="14">
        <v>1.3005355970084815</v>
      </c>
      <c r="H80" s="14">
        <v>1.3107158957715261</v>
      </c>
      <c r="I80" s="14">
        <v>1.3219346332931226</v>
      </c>
      <c r="J80" s="14">
        <v>1.2941640250598119</v>
      </c>
      <c r="K80" s="14">
        <v>1.2854965910063649</v>
      </c>
      <c r="L80" s="70">
        <v>1.2918131070590377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</row>
    <row r="81" spans="1:78">
      <c r="A81" s="1"/>
      <c r="B81" s="69" t="s">
        <v>547</v>
      </c>
      <c r="C81" s="14">
        <v>0.10012190002432501</v>
      </c>
      <c r="D81" s="14">
        <v>9.0808566327497828E-2</v>
      </c>
      <c r="E81" s="14">
        <v>9.5557908847288126E-2</v>
      </c>
      <c r="F81" s="14">
        <v>9.7061739386962498E-2</v>
      </c>
      <c r="G81" s="14">
        <v>9.6387929571222677E-2</v>
      </c>
      <c r="H81" s="14">
        <v>9.5117881479902341E-2</v>
      </c>
      <c r="I81" s="14">
        <v>9.6375487581914693E-2</v>
      </c>
      <c r="J81" s="14">
        <v>8.7250049686543624E-2</v>
      </c>
      <c r="K81" s="14">
        <v>7.0978969266344005E-2</v>
      </c>
      <c r="L81" s="70">
        <v>9.5257006180244658E-2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</row>
    <row r="82" spans="1:78">
      <c r="A82" s="1"/>
      <c r="B82" s="272" t="s">
        <v>548</v>
      </c>
      <c r="C82" s="277">
        <v>2.8729097825753693</v>
      </c>
      <c r="D82" s="277">
        <v>2.8914064178545109</v>
      </c>
      <c r="E82" s="277">
        <v>2.9009155891126892</v>
      </c>
      <c r="F82" s="277">
        <v>2.9209266511370915</v>
      </c>
      <c r="G82" s="277">
        <v>2.9869351353874039</v>
      </c>
      <c r="H82" s="277">
        <v>2.9730565463245169</v>
      </c>
      <c r="I82" s="277">
        <v>2.9706911047484734</v>
      </c>
      <c r="J82" s="277">
        <v>2.9570290616959065</v>
      </c>
      <c r="K82" s="277">
        <v>2.9767216840658532</v>
      </c>
      <c r="L82" s="278">
        <v>2.9440012129627195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</row>
    <row r="83" spans="1:78" ht="17" thickBot="1">
      <c r="A83" s="1"/>
      <c r="B83" s="5" t="s">
        <v>552</v>
      </c>
      <c r="C83" s="71">
        <v>19.471450082653362</v>
      </c>
      <c r="D83" s="71">
        <v>19.966882072884825</v>
      </c>
      <c r="E83" s="71">
        <v>19.854821360251925</v>
      </c>
      <c r="F83" s="71">
        <v>19.422067135052341</v>
      </c>
      <c r="G83" s="71">
        <v>19.68889509175947</v>
      </c>
      <c r="H83" s="71">
        <v>19.55217387735452</v>
      </c>
      <c r="I83" s="71">
        <v>19.621422105183107</v>
      </c>
      <c r="J83" s="71">
        <v>18.546806990994288</v>
      </c>
      <c r="K83" s="71">
        <v>18.914605925145448</v>
      </c>
      <c r="L83" s="72">
        <v>18.059454811068822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</row>
    <row r="84" spans="1:78" ht="17" thickBo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</row>
    <row r="85" spans="1:78">
      <c r="A85" s="1" t="s">
        <v>554</v>
      </c>
      <c r="B85" s="114" t="s">
        <v>565</v>
      </c>
      <c r="C85" s="60"/>
      <c r="D85" s="60"/>
      <c r="E85" s="60"/>
      <c r="F85" s="60"/>
      <c r="G85" s="60"/>
      <c r="H85" s="60"/>
      <c r="I85" s="60"/>
      <c r="J85" s="60"/>
      <c r="K85" s="60"/>
      <c r="L85" s="6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</row>
    <row r="86" spans="1:78" ht="17" thickBot="1">
      <c r="A86" s="1"/>
      <c r="B86" s="61" t="s">
        <v>566</v>
      </c>
      <c r="C86" s="62">
        <v>2014</v>
      </c>
      <c r="D86" s="62">
        <v>2015</v>
      </c>
      <c r="E86" s="62">
        <v>2016</v>
      </c>
      <c r="F86" s="62">
        <v>2017</v>
      </c>
      <c r="G86" s="62">
        <v>2018</v>
      </c>
      <c r="H86" s="62">
        <v>2019</v>
      </c>
      <c r="I86" s="62">
        <v>2020</v>
      </c>
      <c r="J86" s="62">
        <v>2021</v>
      </c>
      <c r="K86" s="62">
        <v>2022</v>
      </c>
      <c r="L86" s="63">
        <v>2023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</row>
    <row r="87" spans="1:78">
      <c r="A87" s="1"/>
      <c r="B87" s="2" t="s">
        <v>555</v>
      </c>
      <c r="C87" s="3">
        <v>7.63</v>
      </c>
      <c r="D87" s="3">
        <v>8.19</v>
      </c>
      <c r="E87" s="3">
        <v>8.82</v>
      </c>
      <c r="F87" s="3">
        <v>8.42</v>
      </c>
      <c r="G87" s="3">
        <v>7.57</v>
      </c>
      <c r="H87" s="3">
        <v>7.35</v>
      </c>
      <c r="I87" s="3">
        <v>6.46</v>
      </c>
      <c r="J87" s="3">
        <v>6.78</v>
      </c>
      <c r="K87" s="3">
        <v>7.58</v>
      </c>
      <c r="L87" s="4">
        <v>6.8719999999999999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</row>
    <row r="88" spans="1:78">
      <c r="A88" s="1"/>
      <c r="B88" s="69" t="s">
        <v>556</v>
      </c>
      <c r="C88" s="1">
        <v>5.44</v>
      </c>
      <c r="D88" s="1">
        <v>5.6</v>
      </c>
      <c r="E88" s="1">
        <v>6.49</v>
      </c>
      <c r="F88" s="1">
        <v>6.19</v>
      </c>
      <c r="G88" s="1">
        <v>5.51</v>
      </c>
      <c r="H88" s="1">
        <v>4.92</v>
      </c>
      <c r="I88" s="1">
        <v>4.0599999999999996</v>
      </c>
      <c r="J88" s="1">
        <v>3.81</v>
      </c>
      <c r="K88" s="1">
        <v>3.52</v>
      </c>
      <c r="L88" s="13">
        <v>4.1950000000000003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</row>
    <row r="89" spans="1:78" ht="17" thickBot="1">
      <c r="A89" s="1"/>
      <c r="B89" s="261" t="s">
        <v>88</v>
      </c>
      <c r="C89" s="262">
        <v>13.069000000000001</v>
      </c>
      <c r="D89" s="262">
        <v>13.791</v>
      </c>
      <c r="E89" s="262">
        <v>15.315</v>
      </c>
      <c r="F89" s="262">
        <v>14.602</v>
      </c>
      <c r="G89" s="262">
        <v>13.087</v>
      </c>
      <c r="H89" s="262">
        <v>12.272</v>
      </c>
      <c r="I89" s="262">
        <v>10.515000000000001</v>
      </c>
      <c r="J89" s="262">
        <v>10.589</v>
      </c>
      <c r="K89" s="262">
        <v>11.103999999999999</v>
      </c>
      <c r="L89" s="263">
        <v>11.067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</row>
    <row r="90" spans="1:78" ht="17" thickBo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</row>
    <row r="91" spans="1:78">
      <c r="A91" s="1"/>
      <c r="B91" s="114" t="s">
        <v>567</v>
      </c>
      <c r="C91" s="60"/>
      <c r="D91" s="60"/>
      <c r="E91" s="60"/>
      <c r="F91" s="60"/>
      <c r="G91" s="60"/>
      <c r="H91" s="60"/>
      <c r="I91" s="60"/>
      <c r="J91" s="60"/>
      <c r="K91" s="60"/>
      <c r="L91" s="6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</row>
    <row r="92" spans="1:78" ht="17" thickBot="1">
      <c r="A92" s="203" t="s">
        <v>540</v>
      </c>
      <c r="B92" s="61" t="s">
        <v>523</v>
      </c>
      <c r="C92" s="62">
        <v>2013</v>
      </c>
      <c r="D92" s="62">
        <v>2014</v>
      </c>
      <c r="E92" s="62">
        <v>2015</v>
      </c>
      <c r="F92" s="62">
        <v>2016</v>
      </c>
      <c r="G92" s="62">
        <v>2017</v>
      </c>
      <c r="H92" s="62">
        <v>2018</v>
      </c>
      <c r="I92" s="62">
        <v>2019</v>
      </c>
      <c r="J92" s="62">
        <v>2020</v>
      </c>
      <c r="K92" s="62">
        <v>2021</v>
      </c>
      <c r="L92" s="63">
        <v>2022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</row>
    <row r="93" spans="1:78">
      <c r="A93" s="1"/>
      <c r="B93" s="2" t="s">
        <v>558</v>
      </c>
      <c r="C93" s="165">
        <v>1.5364114318071498E-2</v>
      </c>
      <c r="D93" s="165">
        <v>1.4203227745690144E-2</v>
      </c>
      <c r="E93" s="165">
        <v>1.4426057897923559E-2</v>
      </c>
      <c r="F93" s="165">
        <v>1.3409603718141407E-2</v>
      </c>
      <c r="G93" s="165">
        <v>1.4354639918935768E-2</v>
      </c>
      <c r="H93" s="165">
        <v>1.349235409433383E-2</v>
      </c>
      <c r="I93" s="165">
        <v>1.2875575545714484E-2</v>
      </c>
      <c r="J93" s="165">
        <v>5.3613894067075438E-3</v>
      </c>
      <c r="K93" s="165">
        <v>6.8290487535090641E-3</v>
      </c>
      <c r="L93" s="264">
        <v>1.0159816384702581E-2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</row>
    <row r="94" spans="1:78">
      <c r="A94" s="1"/>
      <c r="B94" s="69" t="s">
        <v>559</v>
      </c>
      <c r="C94" s="166">
        <v>0.86222847531744895</v>
      </c>
      <c r="D94" s="166">
        <v>0.90142719954487482</v>
      </c>
      <c r="E94" s="166">
        <v>0.9388605973036086</v>
      </c>
      <c r="F94" s="166">
        <v>0.97632908430745913</v>
      </c>
      <c r="G94" s="166">
        <v>0.99139245369523654</v>
      </c>
      <c r="H94" s="166">
        <v>0.99875840799799198</v>
      </c>
      <c r="I94" s="166">
        <v>0.99146568259656587</v>
      </c>
      <c r="J94" s="166">
        <v>0.86218118210553096</v>
      </c>
      <c r="K94" s="166">
        <v>0.91860738805080588</v>
      </c>
      <c r="L94" s="265">
        <v>0.90134434828448728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</row>
    <row r="95" spans="1:78">
      <c r="A95" s="1"/>
      <c r="B95" s="69" t="s">
        <v>560</v>
      </c>
      <c r="C95" s="166">
        <v>1.5635769451151318E-2</v>
      </c>
      <c r="D95" s="166">
        <v>1.5205552438878719E-2</v>
      </c>
      <c r="E95" s="166">
        <v>1.4342264612214018E-2</v>
      </c>
      <c r="F95" s="166">
        <v>1.1888459581210452E-2</v>
      </c>
      <c r="G95" s="166">
        <v>1.153917823414358E-2</v>
      </c>
      <c r="H95" s="166">
        <v>1.1953579464861492E-2</v>
      </c>
      <c r="I95" s="166">
        <v>1.2417813107038224E-2</v>
      </c>
      <c r="J95" s="166">
        <v>1.1134208548595752E-2</v>
      </c>
      <c r="K95" s="166">
        <v>1.1287636459458499E-2</v>
      </c>
      <c r="L95" s="265">
        <v>1.0034042996751764E-2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</row>
    <row r="96" spans="1:78">
      <c r="A96" s="1"/>
      <c r="B96" s="69" t="s">
        <v>561</v>
      </c>
      <c r="C96" s="166">
        <v>7.0556996606189096E-2</v>
      </c>
      <c r="D96" s="166">
        <v>7.3485066038603469E-2</v>
      </c>
      <c r="E96" s="166">
        <v>7.5937468768803071E-2</v>
      </c>
      <c r="F96" s="166">
        <v>7.5234866727171001E-2</v>
      </c>
      <c r="G96" s="166">
        <v>7.3831500035023742E-2</v>
      </c>
      <c r="H96" s="166">
        <v>7.3948206444606882E-2</v>
      </c>
      <c r="I96" s="166">
        <v>7.4588263560803031E-2</v>
      </c>
      <c r="J96" s="166">
        <v>6.5454065795071362E-2</v>
      </c>
      <c r="K96" s="166">
        <v>6.5545302354009363E-2</v>
      </c>
      <c r="L96" s="265">
        <v>6.5419343679173833E-2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</row>
    <row r="97" spans="1:78" ht="17" thickBot="1">
      <c r="A97" s="1"/>
      <c r="B97" s="5" t="s">
        <v>562</v>
      </c>
      <c r="C97" s="167">
        <v>3.8817671873939336E-2</v>
      </c>
      <c r="D97" s="167">
        <v>3.6803257760703235E-2</v>
      </c>
      <c r="E97" s="167">
        <v>3.3834081950127867E-2</v>
      </c>
      <c r="F97" s="167">
        <v>3.2604783731705632E-2</v>
      </c>
      <c r="G97" s="167">
        <v>3.2377217608888731E-2</v>
      </c>
      <c r="H97" s="167">
        <v>3.3223958597736393E-2</v>
      </c>
      <c r="I97" s="167">
        <v>3.393657141075581E-2</v>
      </c>
      <c r="J97" s="167">
        <v>2.5492431449657068E-2</v>
      </c>
      <c r="K97" s="167">
        <v>2.7846233544732747E-2</v>
      </c>
      <c r="L97" s="271">
        <v>2.9787891494103678E-2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</row>
    <row r="98" spans="1:7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</row>
    <row r="99" spans="1:7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</row>
    <row r="100" spans="1:78">
      <c r="A100" s="1"/>
      <c r="B100" s="1" t="s">
        <v>568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</row>
    <row r="101" spans="1:78" ht="17" thickBo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</row>
    <row r="102" spans="1:78">
      <c r="A102" s="1"/>
      <c r="B102" s="114" t="s">
        <v>569</v>
      </c>
      <c r="C102" s="60"/>
      <c r="D102" s="60"/>
      <c r="E102" s="60"/>
      <c r="F102" s="60"/>
      <c r="G102" s="60"/>
      <c r="H102" s="60"/>
      <c r="I102" s="60"/>
      <c r="J102" s="60"/>
      <c r="K102" s="60"/>
      <c r="L102" s="6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</row>
    <row r="103" spans="1:78" ht="17" thickBot="1">
      <c r="A103" s="203" t="s">
        <v>570</v>
      </c>
      <c r="B103" s="61" t="s">
        <v>571</v>
      </c>
      <c r="C103" s="62">
        <v>2013</v>
      </c>
      <c r="D103" s="62">
        <v>2014</v>
      </c>
      <c r="E103" s="62">
        <v>2015</v>
      </c>
      <c r="F103" s="62">
        <v>2016</v>
      </c>
      <c r="G103" s="62">
        <v>2017</v>
      </c>
      <c r="H103" s="62">
        <v>2018</v>
      </c>
      <c r="I103" s="62">
        <v>2019</v>
      </c>
      <c r="J103" s="62">
        <v>2020</v>
      </c>
      <c r="K103" s="62">
        <v>2021</v>
      </c>
      <c r="L103" s="63">
        <v>2022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</row>
    <row r="104" spans="1:78">
      <c r="A104" s="1"/>
      <c r="B104" s="2" t="s">
        <v>572</v>
      </c>
      <c r="C104" s="3">
        <v>225.520517089843</v>
      </c>
      <c r="D104" s="3">
        <v>159.04345728961999</v>
      </c>
      <c r="E104" s="3">
        <v>126.566460427458</v>
      </c>
      <c r="F104" s="3">
        <v>65.983538087000994</v>
      </c>
      <c r="G104" s="3">
        <v>60.309773976520603</v>
      </c>
      <c r="H104" s="3">
        <v>47.243131592323898</v>
      </c>
      <c r="I104" s="3">
        <v>37.342261567535999</v>
      </c>
      <c r="J104" s="3">
        <v>31.536961323681901</v>
      </c>
      <c r="K104" s="3">
        <v>30.525849243040401</v>
      </c>
      <c r="L104" s="4">
        <v>27.643747476880101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</row>
    <row r="105" spans="1:78">
      <c r="A105" s="1"/>
      <c r="B105" s="69" t="s">
        <v>573</v>
      </c>
      <c r="C105" s="1">
        <v>23.627833171675476</v>
      </c>
      <c r="D105" s="1">
        <v>21.740078565102202</v>
      </c>
      <c r="E105" s="1">
        <v>15.989959417699513</v>
      </c>
      <c r="F105" s="1">
        <v>15.663531757982927</v>
      </c>
      <c r="G105" s="1">
        <v>15.570698607740431</v>
      </c>
      <c r="H105" s="1">
        <v>15.270155798796422</v>
      </c>
      <c r="I105" s="1">
        <v>15.340456966593633</v>
      </c>
      <c r="J105" s="1">
        <v>7.4588287122308623</v>
      </c>
      <c r="K105" s="1">
        <v>7.1335199087132155</v>
      </c>
      <c r="L105" s="13">
        <v>7.3571681295288212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</row>
    <row r="106" spans="1:78">
      <c r="A106" s="1"/>
      <c r="B106" s="69" t="s">
        <v>574</v>
      </c>
      <c r="C106" s="1">
        <v>104.15366304133745</v>
      </c>
      <c r="D106" s="1">
        <v>99.351803704103915</v>
      </c>
      <c r="E106" s="1">
        <v>70.16033583564311</v>
      </c>
      <c r="F106" s="1">
        <v>62.36539209922617</v>
      </c>
      <c r="G106" s="1">
        <v>60.2497847272125</v>
      </c>
      <c r="H106" s="1">
        <v>58.468812865824987</v>
      </c>
      <c r="I106" s="1">
        <v>51.072371668278876</v>
      </c>
      <c r="J106" s="1">
        <v>44.866163648089</v>
      </c>
      <c r="K106" s="1">
        <v>38.395935343054298</v>
      </c>
      <c r="L106" s="13">
        <v>39.106199162251137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</row>
    <row r="107" spans="1:78">
      <c r="A107" s="1"/>
      <c r="B107" s="69" t="s">
        <v>87</v>
      </c>
      <c r="C107" s="1">
        <v>59.60873265966891</v>
      </c>
      <c r="D107" s="1">
        <v>57.88365960505736</v>
      </c>
      <c r="E107" s="1">
        <v>52.551877490425056</v>
      </c>
      <c r="F107" s="1">
        <v>49.874748077625682</v>
      </c>
      <c r="G107" s="1">
        <v>50.696468129957324</v>
      </c>
      <c r="H107" s="1">
        <v>51.31383054224883</v>
      </c>
      <c r="I107" s="1">
        <v>48.911984491077675</v>
      </c>
      <c r="J107" s="1">
        <v>44.452760091663194</v>
      </c>
      <c r="K107" s="1">
        <v>41.235912774405783</v>
      </c>
      <c r="L107" s="13">
        <v>45.607515132055525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</row>
    <row r="108" spans="1:78">
      <c r="A108" s="1"/>
      <c r="B108" s="69" t="s">
        <v>545</v>
      </c>
      <c r="C108" s="1">
        <v>0.79596836989433895</v>
      </c>
      <c r="D108" s="1">
        <v>0.73833865828753598</v>
      </c>
      <c r="E108" s="1">
        <v>0.71876893012952003</v>
      </c>
      <c r="F108" s="1">
        <v>0.67232823306137202</v>
      </c>
      <c r="G108" s="1">
        <v>0.63901180882071096</v>
      </c>
      <c r="H108" s="1">
        <v>0.59214478390560599</v>
      </c>
      <c r="I108" s="1">
        <v>0.542382087478254</v>
      </c>
      <c r="J108" s="1">
        <v>0.50920705714065595</v>
      </c>
      <c r="K108" s="1">
        <v>0.492517196750202</v>
      </c>
      <c r="L108" s="13">
        <v>0.51592765312375599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</row>
    <row r="109" spans="1:78">
      <c r="A109" s="1"/>
      <c r="B109" s="69" t="s">
        <v>544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3"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</row>
    <row r="110" spans="1:78">
      <c r="A110" s="1"/>
      <c r="B110" s="272" t="s">
        <v>548</v>
      </c>
      <c r="C110" s="275">
        <v>60.404701029563249</v>
      </c>
      <c r="D110" s="275">
        <v>58.621998263344899</v>
      </c>
      <c r="E110" s="275">
        <v>53.270646420554577</v>
      </c>
      <c r="F110" s="275">
        <v>50.547076310687054</v>
      </c>
      <c r="G110" s="275">
        <v>51.335479938778036</v>
      </c>
      <c r="H110" s="275">
        <v>51.905975326154433</v>
      </c>
      <c r="I110" s="275">
        <v>49.454366578555927</v>
      </c>
      <c r="J110" s="275">
        <v>44.961967148803851</v>
      </c>
      <c r="K110" s="275">
        <v>41.728429971155983</v>
      </c>
      <c r="L110" s="276">
        <v>46.123442785179279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</row>
    <row r="111" spans="1:78" ht="17" thickBot="1">
      <c r="A111" s="1"/>
      <c r="B111" s="5" t="s">
        <v>88</v>
      </c>
      <c r="C111" s="6">
        <v>413.70671433241921</v>
      </c>
      <c r="D111" s="6">
        <v>338.757337822171</v>
      </c>
      <c r="E111" s="6">
        <v>265.9874021013552</v>
      </c>
      <c r="F111" s="6">
        <v>194.55953825489712</v>
      </c>
      <c r="G111" s="6">
        <v>187.46573725025158</v>
      </c>
      <c r="H111" s="6">
        <v>172.88807558309975</v>
      </c>
      <c r="I111" s="6">
        <v>153.20945678096444</v>
      </c>
      <c r="J111" s="6">
        <v>128.82392083280561</v>
      </c>
      <c r="K111" s="6">
        <v>117.78373446596389</v>
      </c>
      <c r="L111" s="7">
        <v>120.23055755383935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</row>
    <row r="112" spans="1:78" ht="17" thickBo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</row>
    <row r="113" spans="1:78">
      <c r="A113" s="1" t="s">
        <v>554</v>
      </c>
      <c r="B113" s="114" t="s">
        <v>575</v>
      </c>
      <c r="C113" s="60"/>
      <c r="D113" s="60"/>
      <c r="E113" s="60"/>
      <c r="F113" s="60"/>
      <c r="G113" s="60"/>
      <c r="H113" s="60"/>
      <c r="I113" s="60"/>
      <c r="J113" s="60"/>
      <c r="K113" s="60"/>
      <c r="L113" s="6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</row>
    <row r="114" spans="1:78" ht="17" thickBot="1">
      <c r="A114" s="1"/>
      <c r="B114" s="61" t="s">
        <v>566</v>
      </c>
      <c r="C114" s="62">
        <v>2014</v>
      </c>
      <c r="D114" s="62">
        <v>2015</v>
      </c>
      <c r="E114" s="62">
        <v>2016</v>
      </c>
      <c r="F114" s="62">
        <v>2017</v>
      </c>
      <c r="G114" s="62">
        <v>2018</v>
      </c>
      <c r="H114" s="62">
        <v>2019</v>
      </c>
      <c r="I114" s="62">
        <v>2020</v>
      </c>
      <c r="J114" s="62">
        <v>2021</v>
      </c>
      <c r="K114" s="62">
        <v>2022</v>
      </c>
      <c r="L114" s="63">
        <v>2023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</row>
    <row r="115" spans="1:78">
      <c r="A115" s="1"/>
      <c r="B115" s="69" t="s">
        <v>555</v>
      </c>
      <c r="C115" s="14">
        <v>7.0151198014314682</v>
      </c>
      <c r="D115" s="14">
        <v>6.4152364007999996</v>
      </c>
      <c r="E115" s="14">
        <v>6.3793291592737607</v>
      </c>
      <c r="F115" s="14">
        <v>6.9842409228745881</v>
      </c>
      <c r="G115" s="14">
        <v>5.2624672428871442</v>
      </c>
      <c r="H115" s="14">
        <v>3.4150435157219707</v>
      </c>
      <c r="I115" s="14">
        <v>2.4573210860676085</v>
      </c>
      <c r="J115" s="14">
        <v>3.0239899999999995</v>
      </c>
      <c r="K115" s="14">
        <v>4.0851135028192873</v>
      </c>
      <c r="L115" s="70">
        <v>3.5590000000000002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</row>
    <row r="116" spans="1:78">
      <c r="A116" s="1"/>
      <c r="B116" s="69" t="s">
        <v>556</v>
      </c>
      <c r="C116" s="14">
        <v>23.969171040988048</v>
      </c>
      <c r="D116" s="14">
        <v>25.284296326522927</v>
      </c>
      <c r="E116" s="14">
        <v>20.032151978851871</v>
      </c>
      <c r="F116" s="14">
        <v>21.104459962918998</v>
      </c>
      <c r="G116" s="14">
        <v>17.999879220614282</v>
      </c>
      <c r="H116" s="14">
        <v>19.054249101624045</v>
      </c>
      <c r="I116" s="14">
        <v>14.433876483985985</v>
      </c>
      <c r="J116" s="14">
        <v>14.566971808254431</v>
      </c>
      <c r="K116" s="14">
        <v>12.652064030239814</v>
      </c>
      <c r="L116" s="70">
        <v>15.363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</row>
    <row r="117" spans="1:78" ht="17" thickBot="1">
      <c r="A117" s="1"/>
      <c r="B117" s="261" t="s">
        <v>88</v>
      </c>
      <c r="C117" s="267">
        <v>30.982908424194999</v>
      </c>
      <c r="D117" s="267">
        <v>31.6995327273229</v>
      </c>
      <c r="E117" s="267">
        <v>26.411481138125598</v>
      </c>
      <c r="F117" s="267">
        <v>28.0887008857936</v>
      </c>
      <c r="G117" s="267">
        <v>23.262346463501402</v>
      </c>
      <c r="H117" s="267">
        <v>22.469292617345999</v>
      </c>
      <c r="I117" s="267">
        <v>16.891197570053599</v>
      </c>
      <c r="J117" s="267">
        <v>17.590961808254399</v>
      </c>
      <c r="K117" s="267">
        <v>16.7371775330591</v>
      </c>
      <c r="L117" s="268">
        <v>18.922000000000001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</row>
    <row r="118" spans="1:78" ht="17" thickBo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</row>
    <row r="119" spans="1:78">
      <c r="A119" s="203" t="s">
        <v>570</v>
      </c>
      <c r="B119" s="114" t="s">
        <v>576</v>
      </c>
      <c r="C119" s="60"/>
      <c r="D119" s="60"/>
      <c r="E119" s="60"/>
      <c r="F119" s="60"/>
      <c r="G119" s="60"/>
      <c r="H119" s="60"/>
      <c r="I119" s="60"/>
      <c r="J119" s="60"/>
      <c r="K119" s="60"/>
      <c r="L119" s="6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</row>
    <row r="120" spans="1:78" ht="17" thickBot="1">
      <c r="A120" s="1"/>
      <c r="B120" s="61" t="s">
        <v>523</v>
      </c>
      <c r="C120" s="62">
        <v>2013</v>
      </c>
      <c r="D120" s="62">
        <v>2014</v>
      </c>
      <c r="E120" s="62">
        <v>2015</v>
      </c>
      <c r="F120" s="62">
        <v>2016</v>
      </c>
      <c r="G120" s="62">
        <v>2017</v>
      </c>
      <c r="H120" s="62">
        <v>2018</v>
      </c>
      <c r="I120" s="62">
        <v>2019</v>
      </c>
      <c r="J120" s="62">
        <v>2020</v>
      </c>
      <c r="K120" s="62">
        <v>2021</v>
      </c>
      <c r="L120" s="63">
        <v>2022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</row>
    <row r="121" spans="1:78">
      <c r="A121" s="1"/>
      <c r="B121" s="2" t="s">
        <v>577</v>
      </c>
      <c r="C121" s="3">
        <v>19.5809565116725</v>
      </c>
      <c r="D121" s="3">
        <v>18.211614793021401</v>
      </c>
      <c r="E121" s="3">
        <v>13.9754813043245</v>
      </c>
      <c r="F121" s="3">
        <v>13.678949540373999</v>
      </c>
      <c r="G121" s="3">
        <v>13.534345772153401</v>
      </c>
      <c r="H121" s="3">
        <v>13.200133024359999</v>
      </c>
      <c r="I121" s="3">
        <v>13.3187590880193</v>
      </c>
      <c r="J121" s="3">
        <v>6.1381190882833696</v>
      </c>
      <c r="K121" s="3">
        <v>5.9204709102592501</v>
      </c>
      <c r="L121" s="4">
        <v>6.25335152076965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</row>
    <row r="122" spans="1:78">
      <c r="A122" s="1"/>
      <c r="B122" s="69" t="s">
        <v>578</v>
      </c>
      <c r="C122" s="1">
        <v>0.41797299204753602</v>
      </c>
      <c r="D122" s="1">
        <v>0.42423718928183901</v>
      </c>
      <c r="E122" s="1">
        <v>0.45899079626431299</v>
      </c>
      <c r="F122" s="1">
        <v>0.50525932789701899</v>
      </c>
      <c r="G122" s="1">
        <v>0.48812465717710002</v>
      </c>
      <c r="H122" s="1">
        <v>0.47622545370333202</v>
      </c>
      <c r="I122" s="1">
        <v>0.490447900326134</v>
      </c>
      <c r="J122" s="1">
        <v>0.36648691761823599</v>
      </c>
      <c r="K122" s="1">
        <v>0.41827647232840398</v>
      </c>
      <c r="L122" s="13">
        <v>0.41268905932672201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</row>
    <row r="123" spans="1:78" ht="17" thickBot="1">
      <c r="A123" s="1"/>
      <c r="B123" s="5" t="s">
        <v>579</v>
      </c>
      <c r="C123" s="6">
        <v>3.6289036679554401</v>
      </c>
      <c r="D123" s="6">
        <v>3.1042265827989599</v>
      </c>
      <c r="E123" s="6">
        <v>1.5554873171107</v>
      </c>
      <c r="F123" s="6">
        <v>1.4793228897119099</v>
      </c>
      <c r="G123" s="6">
        <v>1.5482281784099301</v>
      </c>
      <c r="H123" s="6">
        <v>1.59379732073309</v>
      </c>
      <c r="I123" s="6">
        <v>1.5312499782482001</v>
      </c>
      <c r="J123" s="6">
        <v>0.95422270632925699</v>
      </c>
      <c r="K123" s="6">
        <v>0.79477252612556204</v>
      </c>
      <c r="L123" s="7">
        <v>0.69112754943245003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</row>
    <row r="124" spans="1:7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</row>
    <row r="125" spans="1:7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</row>
    <row r="126" spans="1:78">
      <c r="A126" s="1"/>
      <c r="B126" s="1" t="s">
        <v>580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</row>
    <row r="127" spans="1:78" ht="17" thickBo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</row>
    <row r="128" spans="1:78">
      <c r="A128" s="203" t="s">
        <v>581</v>
      </c>
      <c r="B128" s="114" t="s">
        <v>582</v>
      </c>
      <c r="C128" s="60"/>
      <c r="D128" s="60"/>
      <c r="E128" s="60"/>
      <c r="F128" s="60"/>
      <c r="G128" s="60"/>
      <c r="H128" s="60"/>
      <c r="I128" s="60"/>
      <c r="J128" s="60"/>
      <c r="K128" s="60"/>
      <c r="L128" s="6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</row>
    <row r="129" spans="1:78" ht="17" thickBot="1">
      <c r="A129" s="1"/>
      <c r="B129" s="61" t="s">
        <v>523</v>
      </c>
      <c r="C129" s="62">
        <v>2013</v>
      </c>
      <c r="D129" s="62">
        <v>2014</v>
      </c>
      <c r="E129" s="62">
        <v>2015</v>
      </c>
      <c r="F129" s="62">
        <v>2016</v>
      </c>
      <c r="G129" s="62">
        <v>2017</v>
      </c>
      <c r="H129" s="62">
        <v>2018</v>
      </c>
      <c r="I129" s="62">
        <v>2019</v>
      </c>
      <c r="J129" s="62">
        <v>2020</v>
      </c>
      <c r="K129" s="62">
        <v>2021</v>
      </c>
      <c r="L129" s="63">
        <v>2022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</row>
    <row r="130" spans="1:78">
      <c r="A130" s="1"/>
      <c r="B130" s="2" t="s">
        <v>541</v>
      </c>
      <c r="C130" s="266">
        <v>134.46977763041667</v>
      </c>
      <c r="D130" s="266">
        <v>135.6799885087751</v>
      </c>
      <c r="E130" s="266">
        <v>137.95973325916174</v>
      </c>
      <c r="F130" s="266">
        <v>140.01352856429881</v>
      </c>
      <c r="G130" s="266">
        <v>140.09380805749819</v>
      </c>
      <c r="H130" s="266">
        <v>138.34942463762675</v>
      </c>
      <c r="I130" s="266">
        <v>136.51915866263499</v>
      </c>
      <c r="J130" s="266">
        <v>111.11200248313376</v>
      </c>
      <c r="K130" s="266">
        <v>121.42004424329849</v>
      </c>
      <c r="L130" s="88">
        <v>122.62360809765472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</row>
    <row r="131" spans="1:78">
      <c r="A131" s="1"/>
      <c r="B131" s="69" t="s">
        <v>542</v>
      </c>
      <c r="C131" s="14">
        <v>204.10231915916546</v>
      </c>
      <c r="D131" s="14">
        <v>172.45584195197767</v>
      </c>
      <c r="E131" s="14">
        <v>162.93492799505609</v>
      </c>
      <c r="F131" s="14">
        <v>149.60003420291579</v>
      </c>
      <c r="G131" s="14">
        <v>140.36664277908432</v>
      </c>
      <c r="H131" s="14">
        <v>138.73083525744264</v>
      </c>
      <c r="I131" s="14">
        <v>130.45880913708783</v>
      </c>
      <c r="J131" s="14">
        <v>124.14174730884919</v>
      </c>
      <c r="K131" s="14">
        <v>130.78667568680262</v>
      </c>
      <c r="L131" s="70">
        <v>115.64023555090365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</row>
    <row r="132" spans="1:78">
      <c r="A132" s="1"/>
      <c r="B132" s="69" t="s">
        <v>543</v>
      </c>
      <c r="C132" s="14">
        <v>114.49649816963357</v>
      </c>
      <c r="D132" s="14">
        <v>107.61557431314489</v>
      </c>
      <c r="E132" s="14">
        <v>98.430837043038281</v>
      </c>
      <c r="F132" s="14">
        <v>85.484598050355842</v>
      </c>
      <c r="G132" s="14">
        <v>83.164718599505875</v>
      </c>
      <c r="H132" s="14">
        <v>80.899188819839182</v>
      </c>
      <c r="I132" s="14">
        <v>77.892195521573527</v>
      </c>
      <c r="J132" s="14">
        <v>72.20934492112309</v>
      </c>
      <c r="K132" s="14">
        <v>74.019811389046026</v>
      </c>
      <c r="L132" s="70">
        <v>70.489074870674841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</row>
    <row r="133" spans="1:78">
      <c r="A133" s="1"/>
      <c r="B133" s="69" t="s">
        <v>544</v>
      </c>
      <c r="C133" s="14">
        <v>9.0502225161910648</v>
      </c>
      <c r="D133" s="14">
        <v>9.0521103965808241</v>
      </c>
      <c r="E133" s="14">
        <v>9.4291902829499303</v>
      </c>
      <c r="F133" s="14">
        <v>9.0518179784273354</v>
      </c>
      <c r="G133" s="14">
        <v>8.7497749986397757</v>
      </c>
      <c r="H133" s="14">
        <v>8.8872244119491892</v>
      </c>
      <c r="I133" s="14">
        <v>8.5371626818446931</v>
      </c>
      <c r="J133" s="14">
        <v>8.6837795612901516</v>
      </c>
      <c r="K133" s="14">
        <v>9.1190072257001571</v>
      </c>
      <c r="L133" s="70">
        <v>8.6322529785067825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</row>
    <row r="134" spans="1:78">
      <c r="A134" s="1"/>
      <c r="B134" s="69" t="s">
        <v>545</v>
      </c>
      <c r="C134" s="14">
        <v>0.32062673672326852</v>
      </c>
      <c r="D134" s="14">
        <v>0.32661120397194454</v>
      </c>
      <c r="E134" s="14">
        <v>0.30997917465401914</v>
      </c>
      <c r="F134" s="14">
        <v>0.32294312519347823</v>
      </c>
      <c r="G134" s="14">
        <v>0.31054741344078135</v>
      </c>
      <c r="H134" s="14">
        <v>0.30435438306299822</v>
      </c>
      <c r="I134" s="14">
        <v>0.30128945594253809</v>
      </c>
      <c r="J134" s="14">
        <v>0.30515781618191373</v>
      </c>
      <c r="K134" s="14">
        <v>0.33084088986471316</v>
      </c>
      <c r="L134" s="70">
        <v>0.34791666186955089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</row>
    <row r="135" spans="1:78">
      <c r="A135" s="1"/>
      <c r="B135" s="69" t="s">
        <v>546</v>
      </c>
      <c r="C135" s="14">
        <v>-6.3472659268153233</v>
      </c>
      <c r="D135" s="14">
        <v>-6.5945841504492604</v>
      </c>
      <c r="E135" s="14">
        <v>-6.426549009084173</v>
      </c>
      <c r="F135" s="14">
        <v>-6.3650758342794322</v>
      </c>
      <c r="G135" s="14">
        <v>-6.6021307373001017</v>
      </c>
      <c r="H135" s="14">
        <v>-6.0982477096978611</v>
      </c>
      <c r="I135" s="14">
        <v>-5.744369469516351</v>
      </c>
      <c r="J135" s="14">
        <v>-6.2362271735681247</v>
      </c>
      <c r="K135" s="14">
        <v>-6.4651196121181496</v>
      </c>
      <c r="L135" s="70">
        <v>-6.2539341513132154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</row>
    <row r="136" spans="1:78">
      <c r="A136" s="1"/>
      <c r="B136" s="69" t="s">
        <v>547</v>
      </c>
      <c r="C136" s="14">
        <v>13.098692345803945</v>
      </c>
      <c r="D136" s="14">
        <v>11.473136805242975</v>
      </c>
      <c r="E136" s="14">
        <v>11.257918198812474</v>
      </c>
      <c r="F136" s="14">
        <v>11.253874708654219</v>
      </c>
      <c r="G136" s="14">
        <v>11.350468621648671</v>
      </c>
      <c r="H136" s="14">
        <v>10.77087683144457</v>
      </c>
      <c r="I136" s="14">
        <v>10.541466835359682</v>
      </c>
      <c r="J136" s="14">
        <v>8.8451965633429914</v>
      </c>
      <c r="K136" s="14">
        <v>7.8136910723524906</v>
      </c>
      <c r="L136" s="70">
        <v>12.672334975030347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</row>
    <row r="137" spans="1:78">
      <c r="A137" s="1"/>
      <c r="B137" s="272" t="s">
        <v>548</v>
      </c>
      <c r="C137" s="277">
        <v>7.0720531557118909</v>
      </c>
      <c r="D137" s="277">
        <v>5.2051638587656592</v>
      </c>
      <c r="E137" s="277">
        <v>5.1413483643823206</v>
      </c>
      <c r="F137" s="277">
        <v>5.2117419995682654</v>
      </c>
      <c r="G137" s="277">
        <v>5.0588852977893515</v>
      </c>
      <c r="H137" s="277">
        <v>4.9769835048097066</v>
      </c>
      <c r="I137" s="277">
        <v>5.0983868217858692</v>
      </c>
      <c r="J137" s="277">
        <v>2.9141272059567802</v>
      </c>
      <c r="K137" s="277">
        <v>1.6794123500990539</v>
      </c>
      <c r="L137" s="278">
        <v>6.7663174855866828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</row>
    <row r="138" spans="1:78" ht="17" thickBot="1">
      <c r="A138" s="1"/>
      <c r="B138" s="5" t="s">
        <v>88</v>
      </c>
      <c r="C138" s="71">
        <v>65.798117039056635</v>
      </c>
      <c r="D138" s="71">
        <v>63.580352330522075</v>
      </c>
      <c r="E138" s="71">
        <v>62.508225469437988</v>
      </c>
      <c r="F138" s="71">
        <v>60.494278667370757</v>
      </c>
      <c r="G138" s="71">
        <v>60.958748913872931</v>
      </c>
      <c r="H138" s="71">
        <v>60.526175513148829</v>
      </c>
      <c r="I138" s="71">
        <v>60.003426337265012</v>
      </c>
      <c r="J138" s="71">
        <v>57.616677360047639</v>
      </c>
      <c r="K138" s="71">
        <v>56.906949184000617</v>
      </c>
      <c r="L138" s="72">
        <v>56.359771250769533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</row>
    <row r="139" spans="1:78">
      <c r="A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</row>
    <row r="140" spans="1:7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</row>
    <row r="141" spans="1:78">
      <c r="A141" s="1"/>
      <c r="B141" s="1" t="s">
        <v>583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</row>
    <row r="142" spans="1:78" ht="17" thickBo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</row>
    <row r="143" spans="1:78">
      <c r="A143" s="203" t="s">
        <v>584</v>
      </c>
      <c r="B143" s="114" t="s">
        <v>585</v>
      </c>
      <c r="C143" s="60"/>
      <c r="D143" s="60"/>
      <c r="E143" s="60"/>
      <c r="F143" s="60"/>
      <c r="G143" s="60"/>
      <c r="H143" s="60"/>
      <c r="I143" s="60"/>
      <c r="J143" s="60"/>
      <c r="K143" s="60"/>
      <c r="L143" s="6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</row>
    <row r="144" spans="1:78" ht="17" thickBot="1">
      <c r="A144" s="1"/>
      <c r="B144" s="65" t="s">
        <v>523</v>
      </c>
      <c r="C144" s="67">
        <v>2012</v>
      </c>
      <c r="D144" s="67">
        <v>2013</v>
      </c>
      <c r="E144" s="67">
        <v>2014</v>
      </c>
      <c r="F144" s="67">
        <v>2015</v>
      </c>
      <c r="G144" s="67">
        <v>2016</v>
      </c>
      <c r="H144" s="67">
        <v>2017</v>
      </c>
      <c r="I144" s="67">
        <v>2018</v>
      </c>
      <c r="J144" s="67">
        <v>2019</v>
      </c>
      <c r="K144" s="67">
        <v>2020</v>
      </c>
      <c r="L144" s="68">
        <v>2021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</row>
    <row r="145" spans="1:78">
      <c r="A145" s="1"/>
      <c r="B145" s="2" t="s">
        <v>572</v>
      </c>
      <c r="C145" s="266">
        <v>1.6263909988392207</v>
      </c>
      <c r="D145" s="266">
        <v>1.4115364275543247</v>
      </c>
      <c r="E145" s="266">
        <v>1.3017358466450115</v>
      </c>
      <c r="F145" s="266">
        <v>1.3525680328562975</v>
      </c>
      <c r="G145" s="266">
        <v>1.2815676566062242</v>
      </c>
      <c r="H145" s="266">
        <v>1.368525075976017</v>
      </c>
      <c r="I145" s="266">
        <v>1.3628906633546858</v>
      </c>
      <c r="J145" s="266">
        <v>1.1826802198439637</v>
      </c>
      <c r="K145" s="266">
        <v>1.0072384425145302</v>
      </c>
      <c r="L145" s="88">
        <v>0.93231400277749887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</row>
    <row r="146" spans="1:78">
      <c r="A146" s="1"/>
      <c r="B146" s="69" t="s">
        <v>573</v>
      </c>
      <c r="C146" s="14">
        <v>2.7615795228888018</v>
      </c>
      <c r="D146" s="14">
        <v>2.3854703196013864</v>
      </c>
      <c r="E146" s="14">
        <v>2.1361100373667412</v>
      </c>
      <c r="F146" s="14">
        <v>2.0126510693425139</v>
      </c>
      <c r="G146" s="14">
        <v>1.8451037952319407</v>
      </c>
      <c r="H146" s="14">
        <v>1.7148125707930058</v>
      </c>
      <c r="I146" s="14">
        <v>1.6374014194445801</v>
      </c>
      <c r="J146" s="14">
        <v>1.5983821620397074</v>
      </c>
      <c r="K146" s="14">
        <v>1.2880647892638004</v>
      </c>
      <c r="L146" s="70">
        <v>1.3398071877098381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</row>
    <row r="147" spans="1:78">
      <c r="A147" s="1"/>
      <c r="B147" s="69" t="s">
        <v>574</v>
      </c>
      <c r="C147" s="14">
        <v>1.7093544388431905</v>
      </c>
      <c r="D147" s="14">
        <v>1.8387664227035725</v>
      </c>
      <c r="E147" s="14">
        <v>1.79723164761589</v>
      </c>
      <c r="F147" s="14">
        <v>1.7928728677895718</v>
      </c>
      <c r="G147" s="14">
        <v>1.5679766801610791</v>
      </c>
      <c r="H147" s="14">
        <v>1.7128204111880347</v>
      </c>
      <c r="I147" s="14">
        <v>1.8373445315373538</v>
      </c>
      <c r="J147" s="14">
        <v>1.7190118059210588</v>
      </c>
      <c r="K147" s="14">
        <v>1.7769004040142424</v>
      </c>
      <c r="L147" s="70">
        <v>1.9144448749401213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</row>
    <row r="148" spans="1:78">
      <c r="A148" s="1"/>
      <c r="B148" s="69" t="s">
        <v>586</v>
      </c>
      <c r="C148" s="14">
        <v>2.1513839922543925</v>
      </c>
      <c r="D148" s="14">
        <v>2.4283859668814101</v>
      </c>
      <c r="E148" s="14">
        <v>2.2494253317592015</v>
      </c>
      <c r="F148" s="14">
        <v>2.4433401111640136</v>
      </c>
      <c r="G148" s="14">
        <v>2.4677722987988373</v>
      </c>
      <c r="H148" s="14">
        <v>2.7116584311407279</v>
      </c>
      <c r="I148" s="14">
        <v>3.0097711179717455</v>
      </c>
      <c r="J148" s="14">
        <v>2.841630190658524</v>
      </c>
      <c r="K148" s="14">
        <v>2.8518124809386958</v>
      </c>
      <c r="L148" s="70">
        <v>3.1009130068676165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</row>
    <row r="149" spans="1:78">
      <c r="A149" s="1"/>
      <c r="B149" s="69" t="s">
        <v>545</v>
      </c>
      <c r="C149" s="14">
        <v>0.93208724576484303</v>
      </c>
      <c r="D149" s="14">
        <v>0.92221210286652933</v>
      </c>
      <c r="E149" s="14">
        <v>0.90884788135943639</v>
      </c>
      <c r="F149" s="14">
        <v>0.90179746666957417</v>
      </c>
      <c r="G149" s="14">
        <v>0.89349220040449873</v>
      </c>
      <c r="H149" s="14">
        <v>0.8887116949316467</v>
      </c>
      <c r="I149" s="14">
        <v>0.88166280777234951</v>
      </c>
      <c r="J149" s="14">
        <v>0.87451411709933546</v>
      </c>
      <c r="K149" s="14">
        <v>0.86547343402848931</v>
      </c>
      <c r="L149" s="70">
        <v>0.86060087984462263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</row>
    <row r="150" spans="1:78">
      <c r="A150" s="1"/>
      <c r="B150" s="69" t="s">
        <v>587</v>
      </c>
      <c r="C150" s="14">
        <v>0.35422415092909493</v>
      </c>
      <c r="D150" s="14">
        <v>0.32394889734081522</v>
      </c>
      <c r="E150" s="14">
        <v>0.30523182440069807</v>
      </c>
      <c r="F150" s="14">
        <v>0.27792951067967209</v>
      </c>
      <c r="G150" s="14">
        <v>0.27404718702230491</v>
      </c>
      <c r="H150" s="14">
        <v>0.27100134334744663</v>
      </c>
      <c r="I150" s="14">
        <v>0.26832464996828642</v>
      </c>
      <c r="J150" s="14">
        <v>0.25087782606813513</v>
      </c>
      <c r="K150" s="14">
        <v>0.21823046878765362</v>
      </c>
      <c r="L150" s="70">
        <v>0.24624172814535916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</row>
    <row r="151" spans="1:78" ht="17" thickBot="1">
      <c r="A151" s="1"/>
      <c r="B151" s="5" t="s">
        <v>88</v>
      </c>
      <c r="C151" s="71">
        <v>9.5350203495195434</v>
      </c>
      <c r="D151" s="71">
        <v>9.3103201369480377</v>
      </c>
      <c r="E151" s="71">
        <v>8.6985825691469785</v>
      </c>
      <c r="F151" s="71">
        <v>8.7811590585016432</v>
      </c>
      <c r="G151" s="71">
        <v>8.3299598182248857</v>
      </c>
      <c r="H151" s="71">
        <v>8.6675295273768782</v>
      </c>
      <c r="I151" s="71">
        <v>8.9973951900490015</v>
      </c>
      <c r="J151" s="71">
        <v>8.4670963216307253</v>
      </c>
      <c r="K151" s="71">
        <v>8.0077200195474116</v>
      </c>
      <c r="L151" s="72">
        <v>8.3943216802850547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</row>
    <row r="152" spans="1:7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</row>
    <row r="153" spans="1:78" ht="17" thickBo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</row>
    <row r="154" spans="1:78">
      <c r="A154" s="203" t="s">
        <v>588</v>
      </c>
      <c r="B154" s="114" t="s">
        <v>589</v>
      </c>
      <c r="C154" s="60"/>
      <c r="D154" s="60"/>
      <c r="E154" s="60"/>
      <c r="F154" s="60"/>
      <c r="G154" s="60"/>
      <c r="H154" s="60"/>
      <c r="I154" s="60"/>
      <c r="J154" s="60"/>
      <c r="K154" s="60"/>
      <c r="L154" s="66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</row>
    <row r="155" spans="1:78" ht="17" thickBot="1">
      <c r="A155" s="1"/>
      <c r="B155" s="61" t="s">
        <v>523</v>
      </c>
      <c r="C155" s="62">
        <v>2012</v>
      </c>
      <c r="D155" s="62">
        <v>2013</v>
      </c>
      <c r="E155" s="62">
        <v>2014</v>
      </c>
      <c r="F155" s="62">
        <v>2015</v>
      </c>
      <c r="G155" s="62">
        <v>2016</v>
      </c>
      <c r="H155" s="62">
        <v>2017</v>
      </c>
      <c r="I155" s="62">
        <v>2018</v>
      </c>
      <c r="J155" s="62">
        <v>2019</v>
      </c>
      <c r="K155" s="62">
        <v>2020</v>
      </c>
      <c r="L155" s="63">
        <v>2021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</row>
    <row r="156" spans="1:78">
      <c r="A156" s="1"/>
      <c r="B156" s="2" t="s">
        <v>558</v>
      </c>
      <c r="C156" s="266">
        <v>3.3249271245208378E-2</v>
      </c>
      <c r="D156" s="266">
        <v>3.3546532083131887E-2</v>
      </c>
      <c r="E156" s="266">
        <v>3.4411859616676317E-2</v>
      </c>
      <c r="F156" s="266">
        <v>3.3055001309910029E-2</v>
      </c>
      <c r="G156" s="266">
        <v>3.364571256794506E-2</v>
      </c>
      <c r="H156" s="266">
        <v>3.4271856718567972E-2</v>
      </c>
      <c r="I156" s="266">
        <v>3.2428558273381029E-2</v>
      </c>
      <c r="J156" s="266">
        <v>3.0309371088287101E-2</v>
      </c>
      <c r="K156" s="266">
        <v>1.0609059466092535E-2</v>
      </c>
      <c r="L156" s="88">
        <v>1.3387158403810395E-2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</row>
    <row r="157" spans="1:78">
      <c r="A157" s="1"/>
      <c r="B157" s="69" t="s">
        <v>559</v>
      </c>
      <c r="C157" s="14">
        <v>1.8304578814170753</v>
      </c>
      <c r="D157" s="14">
        <v>1.4890944347373807</v>
      </c>
      <c r="E157" s="14">
        <v>1.2045106869178184</v>
      </c>
      <c r="F157" s="14">
        <v>1.0286885558628704</v>
      </c>
      <c r="G157" s="14">
        <v>0.86419767484017018</v>
      </c>
      <c r="H157" s="14">
        <v>0.72616130768890996</v>
      </c>
      <c r="I157" s="14">
        <v>0.64054155365762577</v>
      </c>
      <c r="J157" s="14">
        <v>0.58289242995385426</v>
      </c>
      <c r="K157" s="14">
        <v>0.4303050751103572</v>
      </c>
      <c r="L157" s="70">
        <v>0.44316513685592007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</row>
    <row r="158" spans="1:78">
      <c r="A158" s="1"/>
      <c r="B158" s="69" t="s">
        <v>590</v>
      </c>
      <c r="C158" s="14">
        <v>1.7411317675028428E-2</v>
      </c>
      <c r="D158" s="14">
        <v>1.7469826025778002E-2</v>
      </c>
      <c r="E158" s="14">
        <v>1.7556678126664789E-2</v>
      </c>
      <c r="F158" s="14">
        <v>1.7160866583774852E-2</v>
      </c>
      <c r="G158" s="14">
        <v>1.7084715609535187E-2</v>
      </c>
      <c r="H158" s="14">
        <v>1.7119566426059697E-2</v>
      </c>
      <c r="I158" s="14">
        <v>1.7732700441047945E-2</v>
      </c>
      <c r="J158" s="14">
        <v>1.7287199929312165E-2</v>
      </c>
      <c r="K158" s="14">
        <v>8.9997150844857415E-3</v>
      </c>
      <c r="L158" s="70">
        <v>9.9940582834560018E-3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</row>
    <row r="159" spans="1:78">
      <c r="A159" s="1"/>
      <c r="B159" s="69" t="s">
        <v>561</v>
      </c>
      <c r="C159" s="14">
        <v>0.88046105255148976</v>
      </c>
      <c r="D159" s="14">
        <v>0.84535952675509596</v>
      </c>
      <c r="E159" s="14">
        <v>0.87963081270558163</v>
      </c>
      <c r="F159" s="14">
        <v>0.93374664558595866</v>
      </c>
      <c r="G159" s="14">
        <v>0.9301756922142902</v>
      </c>
      <c r="H159" s="14">
        <v>0.93725983995946804</v>
      </c>
      <c r="I159" s="14">
        <v>0.94669860707252529</v>
      </c>
      <c r="J159" s="14">
        <v>0.96789316106825385</v>
      </c>
      <c r="K159" s="14">
        <v>0.83815093960286491</v>
      </c>
      <c r="L159" s="70">
        <v>0.87326083416665157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</row>
    <row r="160" spans="1:78" ht="17" thickBot="1">
      <c r="A160" s="1"/>
      <c r="B160" s="5" t="s">
        <v>88</v>
      </c>
      <c r="C160" s="71">
        <v>2.7615795228888018</v>
      </c>
      <c r="D160" s="71">
        <v>2.3854703196013864</v>
      </c>
      <c r="E160" s="71">
        <v>2.1361100373667412</v>
      </c>
      <c r="F160" s="71">
        <v>2.0126510693425139</v>
      </c>
      <c r="G160" s="71">
        <v>1.8451037952319407</v>
      </c>
      <c r="H160" s="71">
        <v>1.7148125707930058</v>
      </c>
      <c r="I160" s="71">
        <v>1.6374014194445801</v>
      </c>
      <c r="J160" s="71">
        <v>1.5983821620397074</v>
      </c>
      <c r="K160" s="71">
        <v>1.2880647892638004</v>
      </c>
      <c r="L160" s="72">
        <v>1.3398071877098381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</row>
    <row r="161" spans="1:7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</row>
    <row r="162" spans="1:7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</row>
    <row r="163" spans="1:78">
      <c r="A163" s="1"/>
      <c r="B163" s="1" t="s">
        <v>591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</row>
    <row r="164" spans="1:78" ht="17" thickBo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</row>
    <row r="165" spans="1:78">
      <c r="A165" s="1"/>
      <c r="B165" s="114" t="s">
        <v>592</v>
      </c>
      <c r="C165" s="60"/>
      <c r="D165" s="60"/>
      <c r="E165" s="60"/>
      <c r="F165" s="60"/>
      <c r="G165" s="60"/>
      <c r="H165" s="60"/>
      <c r="I165" s="60"/>
      <c r="J165" s="60"/>
      <c r="K165" s="60"/>
      <c r="L165" s="66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</row>
    <row r="166" spans="1:78" ht="17" thickBot="1">
      <c r="A166" s="203" t="s">
        <v>570</v>
      </c>
      <c r="B166" s="61" t="s">
        <v>566</v>
      </c>
      <c r="C166" s="62">
        <v>2013</v>
      </c>
      <c r="D166" s="62">
        <v>2014</v>
      </c>
      <c r="E166" s="62">
        <v>2015</v>
      </c>
      <c r="F166" s="62">
        <v>2016</v>
      </c>
      <c r="G166" s="62">
        <v>2017</v>
      </c>
      <c r="H166" s="62">
        <v>2018</v>
      </c>
      <c r="I166" s="62">
        <v>2019</v>
      </c>
      <c r="J166" s="62">
        <v>2020</v>
      </c>
      <c r="K166" s="62">
        <v>2021</v>
      </c>
      <c r="L166" s="63">
        <v>2022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</row>
    <row r="167" spans="1:78">
      <c r="A167" s="1"/>
      <c r="B167" s="2" t="s">
        <v>572</v>
      </c>
      <c r="C167" s="27">
        <v>6.0510644951660799</v>
      </c>
      <c r="D167" s="27">
        <v>6.0497497820685604</v>
      </c>
      <c r="E167" s="27">
        <v>6.0469151214418604</v>
      </c>
      <c r="F167" s="27">
        <v>5.7033840731205201</v>
      </c>
      <c r="G167" s="27">
        <v>5.2117478227296701</v>
      </c>
      <c r="H167" s="27">
        <v>4.1868962439347897</v>
      </c>
      <c r="I167" s="27">
        <v>4.1068986910043401</v>
      </c>
      <c r="J167" s="27">
        <v>3.99597931416216</v>
      </c>
      <c r="K167" s="27">
        <v>3.85476053068429</v>
      </c>
      <c r="L167" s="212">
        <v>3.6418670831603501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</row>
    <row r="168" spans="1:78">
      <c r="A168" s="1"/>
      <c r="B168" s="69" t="s">
        <v>573</v>
      </c>
      <c r="C168" s="25">
        <v>80.574195291540534</v>
      </c>
      <c r="D168" s="25">
        <v>73.069764334727267</v>
      </c>
      <c r="E168" s="25">
        <v>67.520540901723734</v>
      </c>
      <c r="F168" s="25">
        <v>62.263068978475111</v>
      </c>
      <c r="G168" s="25">
        <v>57.530290084282143</v>
      </c>
      <c r="H168" s="25">
        <v>54.021731140769965</v>
      </c>
      <c r="I168" s="25">
        <v>51.565359307053498</v>
      </c>
      <c r="J168" s="25">
        <v>39.289120463097881</v>
      </c>
      <c r="K168" s="25">
        <v>41.929255921929226</v>
      </c>
      <c r="L168" s="26">
        <v>43.064091238076749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</row>
    <row r="169" spans="1:78">
      <c r="A169" s="1"/>
      <c r="B169" s="69" t="s">
        <v>574</v>
      </c>
      <c r="C169" s="25">
        <v>468.70483057353908</v>
      </c>
      <c r="D169" s="25">
        <v>467.36736986007418</v>
      </c>
      <c r="E169" s="25">
        <v>471.92910439420234</v>
      </c>
      <c r="F169" s="25">
        <v>471.47124084475212</v>
      </c>
      <c r="G169" s="25">
        <v>473.9271367901174</v>
      </c>
      <c r="H169" s="25">
        <v>479.94212527910844</v>
      </c>
      <c r="I169" s="25">
        <v>477.47604346305042</v>
      </c>
      <c r="J169" s="25">
        <v>482.66808227880318</v>
      </c>
      <c r="K169" s="25">
        <v>467.76301530622447</v>
      </c>
      <c r="L169" s="26">
        <v>441.54416224465541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</row>
    <row r="170" spans="1:78">
      <c r="A170" s="1"/>
      <c r="B170" s="69" t="s">
        <v>587</v>
      </c>
      <c r="C170" s="25">
        <v>183.63008779779935</v>
      </c>
      <c r="D170" s="25">
        <v>169.95727968470538</v>
      </c>
      <c r="E170" s="25">
        <v>168.78285112838233</v>
      </c>
      <c r="F170" s="25">
        <v>156.11572953332055</v>
      </c>
      <c r="G170" s="25">
        <v>161.2756185178435</v>
      </c>
      <c r="H170" s="25">
        <v>179.69914649535633</v>
      </c>
      <c r="I170" s="25">
        <v>167.41506832587768</v>
      </c>
      <c r="J170" s="25">
        <v>145.63081659808293</v>
      </c>
      <c r="K170" s="25">
        <v>137.54247234805521</v>
      </c>
      <c r="L170" s="26">
        <v>126.58355005088121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</row>
    <row r="171" spans="1:78">
      <c r="A171" s="1"/>
      <c r="B171" s="69" t="s">
        <v>545</v>
      </c>
      <c r="C171" s="25">
        <v>9.7226964406284502</v>
      </c>
      <c r="D171" s="25">
        <v>9.35336913955555</v>
      </c>
      <c r="E171" s="25">
        <v>9.2154945197602398</v>
      </c>
      <c r="F171" s="25">
        <v>9.0695726070045595</v>
      </c>
      <c r="G171" s="25">
        <v>9.1440877615647196</v>
      </c>
      <c r="H171" s="25">
        <v>9.1887690200690706</v>
      </c>
      <c r="I171" s="25">
        <v>9.0979018013529096</v>
      </c>
      <c r="J171" s="25">
        <v>8.8014378803307398</v>
      </c>
      <c r="K171" s="25">
        <v>8.7444609483843294</v>
      </c>
      <c r="L171" s="26">
        <v>8.8248516911365709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</row>
    <row r="172" spans="1:78">
      <c r="A172" s="1"/>
      <c r="B172" s="69" t="s">
        <v>544</v>
      </c>
      <c r="C172" s="25">
        <v>115.072098220369</v>
      </c>
      <c r="D172" s="25">
        <v>120.056102680447</v>
      </c>
      <c r="E172" s="25">
        <v>120.41576291582101</v>
      </c>
      <c r="F172" s="25">
        <v>122.719236777571</v>
      </c>
      <c r="G172" s="25">
        <v>128.958532814206</v>
      </c>
      <c r="H172" s="25">
        <v>131.30730772876399</v>
      </c>
      <c r="I172" s="25">
        <v>130.672514684764</v>
      </c>
      <c r="J172" s="25">
        <v>129.39044800665201</v>
      </c>
      <c r="K172" s="25">
        <v>132.352749607074</v>
      </c>
      <c r="L172" s="26">
        <v>131.93225136372499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</row>
    <row r="173" spans="1:78">
      <c r="A173" s="1"/>
      <c r="B173" s="272" t="s">
        <v>548</v>
      </c>
      <c r="C173" s="273">
        <v>193.3527842384278</v>
      </c>
      <c r="D173" s="273">
        <v>179.31064882426094</v>
      </c>
      <c r="E173" s="273">
        <v>177.99834564814256</v>
      </c>
      <c r="F173" s="273">
        <v>165.18530214032512</v>
      </c>
      <c r="G173" s="273">
        <v>170.41970627940822</v>
      </c>
      <c r="H173" s="273">
        <v>188.88791551542539</v>
      </c>
      <c r="I173" s="273">
        <v>176.5129701272306</v>
      </c>
      <c r="J173" s="273">
        <v>154.43225447841368</v>
      </c>
      <c r="K173" s="273">
        <v>146.28693329643954</v>
      </c>
      <c r="L173" s="274">
        <v>135.40840174201779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</row>
    <row r="174" spans="1:78" ht="17" thickBot="1">
      <c r="A174" s="1"/>
      <c r="B174" s="5" t="s">
        <v>88</v>
      </c>
      <c r="C174" s="214">
        <v>863.75497281904234</v>
      </c>
      <c r="D174" s="214">
        <v>845.85363548157795</v>
      </c>
      <c r="E174" s="214">
        <v>843.91066898133147</v>
      </c>
      <c r="F174" s="214">
        <v>827.34223281424397</v>
      </c>
      <c r="G174" s="214">
        <v>836.04741379074335</v>
      </c>
      <c r="H174" s="214">
        <v>858.34597590800263</v>
      </c>
      <c r="I174" s="214">
        <v>840.33378627310287</v>
      </c>
      <c r="J174" s="214">
        <v>809.7758845411289</v>
      </c>
      <c r="K174" s="214">
        <v>792.18671466235151</v>
      </c>
      <c r="L174" s="76">
        <v>755.59077367163525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</row>
    <row r="175" spans="1:78" ht="17" thickBot="1">
      <c r="A175" s="1"/>
      <c r="B175" s="1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</row>
    <row r="176" spans="1:78">
      <c r="A176" s="1"/>
      <c r="B176" s="59" t="s">
        <v>593</v>
      </c>
      <c r="C176" s="281"/>
      <c r="D176" s="281"/>
      <c r="E176" s="281"/>
      <c r="F176" s="281"/>
      <c r="G176" s="281"/>
      <c r="H176" s="281"/>
      <c r="I176" s="281"/>
      <c r="J176" s="281"/>
      <c r="K176" s="281"/>
      <c r="L176" s="28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</row>
    <row r="177" spans="1:78" ht="17" thickBot="1">
      <c r="A177" s="1" t="s">
        <v>554</v>
      </c>
      <c r="B177" s="61" t="s">
        <v>566</v>
      </c>
      <c r="C177" s="285">
        <v>2012</v>
      </c>
      <c r="D177" s="285">
        <v>2013</v>
      </c>
      <c r="E177" s="285">
        <v>2014</v>
      </c>
      <c r="F177" s="285">
        <v>2015</v>
      </c>
      <c r="G177" s="285">
        <v>2016</v>
      </c>
      <c r="H177" s="285">
        <v>2017</v>
      </c>
      <c r="I177" s="285">
        <v>2018</v>
      </c>
      <c r="J177" s="285">
        <v>2019</v>
      </c>
      <c r="K177" s="285">
        <v>2020</v>
      </c>
      <c r="L177" s="286">
        <v>2021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</row>
    <row r="178" spans="1:78">
      <c r="A178" s="1"/>
      <c r="B178" s="2" t="s">
        <v>594</v>
      </c>
      <c r="C178" s="27">
        <v>25.03</v>
      </c>
      <c r="D178" s="27">
        <v>21.196256102535781</v>
      </c>
      <c r="E178" s="27">
        <v>18.807718156627999</v>
      </c>
      <c r="F178" s="27">
        <v>20.287312249778619</v>
      </c>
      <c r="G178" s="27">
        <v>20.50034182014296</v>
      </c>
      <c r="H178" s="27">
        <v>19.989358580160143</v>
      </c>
      <c r="I178" s="27">
        <v>19.90483133398763</v>
      </c>
      <c r="J178" s="27">
        <v>18.441322485330389</v>
      </c>
      <c r="K178" s="27">
        <v>15.153269648586498</v>
      </c>
      <c r="L178" s="212">
        <v>14.024559208287201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</row>
    <row r="179" spans="1:78">
      <c r="A179" s="1"/>
      <c r="B179" s="69" t="s">
        <v>595</v>
      </c>
      <c r="C179" s="25">
        <v>23.74</v>
      </c>
      <c r="D179" s="25">
        <v>20.75159565805469</v>
      </c>
      <c r="E179" s="25">
        <v>18.84826031597299</v>
      </c>
      <c r="F179" s="25">
        <v>21.31175602206774</v>
      </c>
      <c r="G179" s="25">
        <v>21.10491689837729</v>
      </c>
      <c r="H179" s="25">
        <v>21.031159238364651</v>
      </c>
      <c r="I179" s="25">
        <v>20.932682877479319</v>
      </c>
      <c r="J179" s="25">
        <v>17.426306639224858</v>
      </c>
      <c r="K179" s="25">
        <v>14.132</v>
      </c>
      <c r="L179" s="26">
        <v>12.872999999999999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</row>
    <row r="180" spans="1:78" ht="17" thickBot="1">
      <c r="A180" s="1"/>
      <c r="B180" s="5" t="s">
        <v>596</v>
      </c>
      <c r="C180" s="214">
        <v>48.77</v>
      </c>
      <c r="D180" s="214">
        <v>41.947851760590467</v>
      </c>
      <c r="E180" s="214">
        <v>37.655978472600992</v>
      </c>
      <c r="F180" s="214">
        <v>41.599068271846363</v>
      </c>
      <c r="G180" s="214">
        <v>41.605258718520247</v>
      </c>
      <c r="H180" s="214">
        <v>41.020517818524795</v>
      </c>
      <c r="I180" s="214">
        <v>40.837514211466953</v>
      </c>
      <c r="J180" s="214">
        <v>35.867629124555251</v>
      </c>
      <c r="K180" s="214">
        <v>29.2852696485865</v>
      </c>
      <c r="L180" s="76">
        <v>26.897559208287198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</row>
    <row r="181" spans="1:78" ht="17" thickBot="1">
      <c r="A181" s="1"/>
      <c r="B181" s="1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</row>
    <row r="182" spans="1:78">
      <c r="A182" s="1"/>
      <c r="B182" s="114" t="s">
        <v>597</v>
      </c>
      <c r="C182" s="281"/>
      <c r="D182" s="281"/>
      <c r="E182" s="281"/>
      <c r="F182" s="281"/>
      <c r="G182" s="281"/>
      <c r="H182" s="281"/>
      <c r="I182" s="281"/>
      <c r="J182" s="281"/>
      <c r="K182" s="281"/>
      <c r="L182" s="28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</row>
    <row r="183" spans="1:78" ht="17" thickBot="1">
      <c r="A183" s="203" t="s">
        <v>570</v>
      </c>
      <c r="B183" s="61" t="s">
        <v>566</v>
      </c>
      <c r="C183" s="285">
        <v>2013</v>
      </c>
      <c r="D183" s="285">
        <v>2014</v>
      </c>
      <c r="E183" s="285">
        <v>2015</v>
      </c>
      <c r="F183" s="285">
        <v>2016</v>
      </c>
      <c r="G183" s="285">
        <v>2017</v>
      </c>
      <c r="H183" s="285">
        <v>2018</v>
      </c>
      <c r="I183" s="285">
        <v>2019</v>
      </c>
      <c r="J183" s="285">
        <v>2020</v>
      </c>
      <c r="K183" s="285">
        <v>2021</v>
      </c>
      <c r="L183" s="286">
        <v>2022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</row>
    <row r="184" spans="1:78">
      <c r="A184" s="1"/>
      <c r="B184" s="69" t="s">
        <v>577</v>
      </c>
      <c r="C184" s="25">
        <v>12.2429529841102</v>
      </c>
      <c r="D184" s="25">
        <v>12.608609465220299</v>
      </c>
      <c r="E184" s="25">
        <v>12.537098142710001</v>
      </c>
      <c r="F184" s="25">
        <v>12.690501038761299</v>
      </c>
      <c r="G184" s="25">
        <v>13.053076835237</v>
      </c>
      <c r="H184" s="25">
        <v>13.107703485806301</v>
      </c>
      <c r="I184" s="25">
        <v>13.2866359690021</v>
      </c>
      <c r="J184" s="25">
        <v>9.6334268089390207</v>
      </c>
      <c r="K184" s="25">
        <v>10.7495806692574</v>
      </c>
      <c r="L184" s="26">
        <v>12.2060238534263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</row>
    <row r="185" spans="1:78">
      <c r="A185" s="1"/>
      <c r="B185" s="69" t="s">
        <v>578</v>
      </c>
      <c r="C185" s="25">
        <v>67.411152057890405</v>
      </c>
      <c r="D185" s="25">
        <v>59.653310023204199</v>
      </c>
      <c r="E185" s="25">
        <v>54.3260943537272</v>
      </c>
      <c r="F185" s="25">
        <v>48.958460165692003</v>
      </c>
      <c r="G185" s="25">
        <v>43.845046520748099</v>
      </c>
      <c r="H185" s="25">
        <v>40.265501514909097</v>
      </c>
      <c r="I185" s="25">
        <v>37.639902376448603</v>
      </c>
      <c r="J185" s="25">
        <v>29.126599032601</v>
      </c>
      <c r="K185" s="25">
        <v>30.5488567746435</v>
      </c>
      <c r="L185" s="26">
        <v>30.265620892132699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</row>
    <row r="186" spans="1:78">
      <c r="A186" s="1"/>
      <c r="B186" s="69" t="s">
        <v>598</v>
      </c>
      <c r="C186" s="25">
        <v>0.92009024953991903</v>
      </c>
      <c r="D186" s="25">
        <v>0.80784484630277698</v>
      </c>
      <c r="E186" s="25">
        <v>0.65734840528653604</v>
      </c>
      <c r="F186" s="25">
        <v>0.61410777402181205</v>
      </c>
      <c r="G186" s="25">
        <v>0.63216672829704701</v>
      </c>
      <c r="H186" s="25">
        <v>0.64852614005456599</v>
      </c>
      <c r="I186" s="25">
        <v>0.638820961602794</v>
      </c>
      <c r="J186" s="25">
        <v>0.52909462155786102</v>
      </c>
      <c r="K186" s="25">
        <v>0.63081847802832103</v>
      </c>
      <c r="L186" s="26">
        <v>0.59244649251775505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</row>
    <row r="187" spans="1:78" ht="17" thickBot="1">
      <c r="A187" s="1"/>
      <c r="B187" s="261" t="s">
        <v>88</v>
      </c>
      <c r="C187" s="269">
        <v>80.574195291540534</v>
      </c>
      <c r="D187" s="269">
        <v>73.069764334727267</v>
      </c>
      <c r="E187" s="269">
        <v>67.520540901723734</v>
      </c>
      <c r="F187" s="269">
        <v>62.263068978475111</v>
      </c>
      <c r="G187" s="269">
        <v>57.530290084282143</v>
      </c>
      <c r="H187" s="269">
        <v>54.021731140769965</v>
      </c>
      <c r="I187" s="269">
        <v>51.565359307053498</v>
      </c>
      <c r="J187" s="269">
        <v>39.289120463097881</v>
      </c>
      <c r="K187" s="269">
        <v>41.929255921929226</v>
      </c>
      <c r="L187" s="270">
        <v>43.064091238076749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</row>
    <row r="188" spans="1:7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</row>
    <row r="189" spans="1:7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</row>
    <row r="190" spans="1:78">
      <c r="A190" s="1"/>
      <c r="B190" s="1" t="s">
        <v>599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</row>
    <row r="191" spans="1:78" ht="17" thickBo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</row>
    <row r="192" spans="1:78">
      <c r="A192" s="203" t="s">
        <v>570</v>
      </c>
      <c r="B192" s="114" t="s">
        <v>600</v>
      </c>
      <c r="C192" s="60"/>
      <c r="D192" s="60"/>
      <c r="E192" s="60"/>
      <c r="F192" s="60"/>
      <c r="G192" s="60"/>
      <c r="H192" s="60"/>
      <c r="I192" s="60"/>
      <c r="J192" s="60"/>
      <c r="K192" s="60"/>
      <c r="L192" s="66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</row>
    <row r="193" spans="1:78" ht="17" thickBot="1">
      <c r="A193" s="1"/>
      <c r="B193" s="61" t="s">
        <v>566</v>
      </c>
      <c r="C193" s="62">
        <v>2013</v>
      </c>
      <c r="D193" s="62">
        <v>2014</v>
      </c>
      <c r="E193" s="62">
        <v>2015</v>
      </c>
      <c r="F193" s="62">
        <v>2016</v>
      </c>
      <c r="G193" s="62">
        <v>2017</v>
      </c>
      <c r="H193" s="62">
        <v>2018</v>
      </c>
      <c r="I193" s="62">
        <v>2019</v>
      </c>
      <c r="J193" s="62">
        <v>2020</v>
      </c>
      <c r="K193" s="62">
        <v>2021</v>
      </c>
      <c r="L193" s="63">
        <v>2022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</row>
    <row r="194" spans="1:78">
      <c r="A194" s="1"/>
      <c r="B194" s="2" t="s">
        <v>572</v>
      </c>
      <c r="C194" s="266">
        <v>9.7753281417534303</v>
      </c>
      <c r="D194" s="266">
        <v>7.6990583186288104</v>
      </c>
      <c r="E194" s="266">
        <v>6.1481112676431904</v>
      </c>
      <c r="F194" s="266">
        <v>4.2042660655518196</v>
      </c>
      <c r="G194" s="266">
        <v>3.9011383313614298</v>
      </c>
      <c r="H194" s="266">
        <v>3.7382618702964301</v>
      </c>
      <c r="I194" s="266">
        <v>2.93849858653601</v>
      </c>
      <c r="J194" s="266">
        <v>2.8746757172500299</v>
      </c>
      <c r="K194" s="266">
        <v>2.8619146279589698</v>
      </c>
      <c r="L194" s="88">
        <v>2.3516904953694402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</row>
    <row r="195" spans="1:78">
      <c r="A195" s="1"/>
      <c r="B195" s="69" t="s">
        <v>573</v>
      </c>
      <c r="C195" s="14">
        <v>30.241235109088937</v>
      </c>
      <c r="D195" s="14">
        <v>29.357691344904548</v>
      </c>
      <c r="E195" s="14">
        <v>28.562203183040282</v>
      </c>
      <c r="F195" s="14">
        <v>28.098110888257082</v>
      </c>
      <c r="G195" s="14">
        <v>27.516191699288626</v>
      </c>
      <c r="H195" s="14">
        <v>26.773839921084708</v>
      </c>
      <c r="I195" s="14">
        <v>26.27089312020809</v>
      </c>
      <c r="J195" s="14">
        <v>20.354802481616325</v>
      </c>
      <c r="K195" s="14">
        <v>22.154461600062124</v>
      </c>
      <c r="L195" s="70">
        <v>23.204271820194048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</row>
    <row r="196" spans="1:78">
      <c r="A196" s="1"/>
      <c r="B196" s="69" t="s">
        <v>574</v>
      </c>
      <c r="C196" s="14">
        <v>58.035375672711339</v>
      </c>
      <c r="D196" s="14">
        <v>56.959952312934</v>
      </c>
      <c r="E196" s="14">
        <v>56.044828791194902</v>
      </c>
      <c r="F196" s="14">
        <v>59.09810090156148</v>
      </c>
      <c r="G196" s="14">
        <v>64.722974119133553</v>
      </c>
      <c r="H196" s="14">
        <v>59.928235567868619</v>
      </c>
      <c r="I196" s="14">
        <v>58.333437400126819</v>
      </c>
      <c r="J196" s="14">
        <v>50.446809944896131</v>
      </c>
      <c r="K196" s="14">
        <v>53.346946788016467</v>
      </c>
      <c r="L196" s="70">
        <v>55.582514217401609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</row>
    <row r="197" spans="1:78">
      <c r="A197" s="1"/>
      <c r="B197" s="69" t="s">
        <v>87</v>
      </c>
      <c r="C197" s="14">
        <v>23.754831735890988</v>
      </c>
      <c r="D197" s="14">
        <v>21.958955629703901</v>
      </c>
      <c r="E197" s="14">
        <v>23.75801307478546</v>
      </c>
      <c r="F197" s="14">
        <v>24.473624645076427</v>
      </c>
      <c r="G197" s="14">
        <v>24.878908858709558</v>
      </c>
      <c r="H197" s="14">
        <v>26.479061879117019</v>
      </c>
      <c r="I197" s="14">
        <v>25.40921515379484</v>
      </c>
      <c r="J197" s="14">
        <v>24.61784485958443</v>
      </c>
      <c r="K197" s="14">
        <v>24.926322166768717</v>
      </c>
      <c r="L197" s="70">
        <v>23.387511708092767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</row>
    <row r="198" spans="1:78">
      <c r="A198" s="1"/>
      <c r="B198" s="69" t="s">
        <v>545</v>
      </c>
      <c r="C198" s="14">
        <v>6.5407849385766799</v>
      </c>
      <c r="D198" s="14">
        <v>6.4757649686088499</v>
      </c>
      <c r="E198" s="14">
        <v>6.5279131306144498</v>
      </c>
      <c r="F198" s="14">
        <v>6.5457313906224002</v>
      </c>
      <c r="G198" s="14">
        <v>6.5435920000545602</v>
      </c>
      <c r="H198" s="14">
        <v>6.5773256565134099</v>
      </c>
      <c r="I198" s="14">
        <v>6.5597244508810304</v>
      </c>
      <c r="J198" s="14">
        <v>5.9960843316757098</v>
      </c>
      <c r="K198" s="14">
        <v>6.5367707451785604</v>
      </c>
      <c r="L198" s="70">
        <v>6.58655964919173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</row>
    <row r="199" spans="1:78">
      <c r="A199" s="1"/>
      <c r="B199" s="69" t="s">
        <v>544</v>
      </c>
      <c r="C199" s="14">
        <v>15.127645975133699</v>
      </c>
      <c r="D199" s="14">
        <v>15.5785605812619</v>
      </c>
      <c r="E199" s="14">
        <v>15.3836244872717</v>
      </c>
      <c r="F199" s="14">
        <v>15.650719308457701</v>
      </c>
      <c r="G199" s="14">
        <v>15.9468753356729</v>
      </c>
      <c r="H199" s="14">
        <v>15.9277032185047</v>
      </c>
      <c r="I199" s="14">
        <v>16.0706064951281</v>
      </c>
      <c r="J199" s="14">
        <v>15.4292807161636</v>
      </c>
      <c r="K199" s="14">
        <v>15.969506972768899</v>
      </c>
      <c r="L199" s="70">
        <v>15.565358985131001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</row>
    <row r="200" spans="1:78">
      <c r="A200" s="1"/>
      <c r="B200" s="272" t="s">
        <v>548</v>
      </c>
      <c r="C200" s="277">
        <v>30.295616674467666</v>
      </c>
      <c r="D200" s="277">
        <v>28.434720598312751</v>
      </c>
      <c r="E200" s="277">
        <v>30.28592620539991</v>
      </c>
      <c r="F200" s="277">
        <v>31.019356035698827</v>
      </c>
      <c r="G200" s="277">
        <v>31.422500858764117</v>
      </c>
      <c r="H200" s="277">
        <v>33.056387535630428</v>
      </c>
      <c r="I200" s="277">
        <v>31.968939604675871</v>
      </c>
      <c r="J200" s="277">
        <v>30.613929191260141</v>
      </c>
      <c r="K200" s="277">
        <v>31.463092911947278</v>
      </c>
      <c r="L200" s="278">
        <v>29.974071357284497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</row>
    <row r="201" spans="1:78" ht="17" thickBot="1">
      <c r="A201" s="1"/>
      <c r="B201" s="5" t="s">
        <v>88</v>
      </c>
      <c r="C201" s="71">
        <v>143.47520157315509</v>
      </c>
      <c r="D201" s="71">
        <v>138.02998315604202</v>
      </c>
      <c r="E201" s="71">
        <v>136.42469393454999</v>
      </c>
      <c r="F201" s="71">
        <v>138.0705531995269</v>
      </c>
      <c r="G201" s="71">
        <v>143.50968034422064</v>
      </c>
      <c r="H201" s="71">
        <v>139.42442811338486</v>
      </c>
      <c r="I201" s="71">
        <v>135.5823752066749</v>
      </c>
      <c r="J201" s="71">
        <v>119.71949805118624</v>
      </c>
      <c r="K201" s="71">
        <v>125.79592290075372</v>
      </c>
      <c r="L201" s="72">
        <v>126.67790687538059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</row>
    <row r="202" spans="1:78" ht="17" thickBot="1">
      <c r="A202" s="1"/>
      <c r="B202" s="1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</row>
    <row r="203" spans="1:78">
      <c r="A203" s="1" t="s">
        <v>554</v>
      </c>
      <c r="B203" s="114" t="s">
        <v>601</v>
      </c>
      <c r="C203" s="283"/>
      <c r="D203" s="283"/>
      <c r="E203" s="283"/>
      <c r="F203" s="283"/>
      <c r="G203" s="283"/>
      <c r="H203" s="283"/>
      <c r="I203" s="283"/>
      <c r="J203" s="283"/>
      <c r="K203" s="283"/>
      <c r="L203" s="28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</row>
    <row r="204" spans="1:78" ht="17" thickBot="1">
      <c r="A204" s="1"/>
      <c r="B204" s="61" t="s">
        <v>566</v>
      </c>
      <c r="C204" s="285">
        <v>2014</v>
      </c>
      <c r="D204" s="285">
        <v>2015</v>
      </c>
      <c r="E204" s="285">
        <v>2016</v>
      </c>
      <c r="F204" s="285">
        <v>2017</v>
      </c>
      <c r="G204" s="285">
        <v>2018</v>
      </c>
      <c r="H204" s="285">
        <v>2019</v>
      </c>
      <c r="I204" s="285">
        <v>2020</v>
      </c>
      <c r="J204" s="285">
        <v>2021</v>
      </c>
      <c r="K204" s="285">
        <v>2022</v>
      </c>
      <c r="L204" s="286">
        <v>2023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</row>
    <row r="205" spans="1:78">
      <c r="A205" s="1"/>
      <c r="B205" s="2" t="s">
        <v>555</v>
      </c>
      <c r="C205" s="266">
        <v>0.34571629945439708</v>
      </c>
      <c r="D205" s="266">
        <v>0.299947405</v>
      </c>
      <c r="E205" s="266">
        <v>0.27711283345466142</v>
      </c>
      <c r="F205" s="266">
        <v>0.19685279422482699</v>
      </c>
      <c r="G205" s="266">
        <v>0.47917136429457707</v>
      </c>
      <c r="H205" s="266">
        <v>0.1024678149608069</v>
      </c>
      <c r="I205" s="266">
        <v>9.496619637306801E-2</v>
      </c>
      <c r="J205" s="266">
        <v>6.9750000000000006E-2</v>
      </c>
      <c r="K205" s="266">
        <v>7.6586244054860517E-2</v>
      </c>
      <c r="L205" s="88">
        <v>0.06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</row>
    <row r="206" spans="1:78">
      <c r="A206" s="1"/>
      <c r="B206" s="69" t="s">
        <v>556</v>
      </c>
      <c r="C206" s="14">
        <v>0.56142189564516709</v>
      </c>
      <c r="D206" s="14">
        <v>0.62001886072564161</v>
      </c>
      <c r="E206" s="14">
        <v>0.65370377901003895</v>
      </c>
      <c r="F206" s="14">
        <v>0.77999188352494175</v>
      </c>
      <c r="G206" s="14">
        <v>0.68583065065796056</v>
      </c>
      <c r="H206" s="14">
        <v>0.52118818300561498</v>
      </c>
      <c r="I206" s="14">
        <v>0.51848415334458031</v>
      </c>
      <c r="J206" s="14">
        <v>0.78423256574537037</v>
      </c>
      <c r="K206" s="14">
        <v>0.54564688207364997</v>
      </c>
      <c r="L206" s="70">
        <v>0.45200000000000001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</row>
    <row r="207" spans="1:78" ht="17" thickBot="1">
      <c r="A207" s="1"/>
      <c r="B207" s="261" t="s">
        <v>88</v>
      </c>
      <c r="C207" s="267">
        <v>0.90713819509956395</v>
      </c>
      <c r="D207" s="267">
        <v>0.919966265725642</v>
      </c>
      <c r="E207" s="267">
        <v>0.93081661246470004</v>
      </c>
      <c r="F207" s="267">
        <v>0.97684467774976902</v>
      </c>
      <c r="G207" s="267">
        <v>1.16500201495254</v>
      </c>
      <c r="H207" s="267">
        <v>0.62365599796642202</v>
      </c>
      <c r="I207" s="267">
        <v>0.613450349717648</v>
      </c>
      <c r="J207" s="267">
        <v>0.85398256574537001</v>
      </c>
      <c r="K207" s="267">
        <v>0.622233126128511</v>
      </c>
      <c r="L207" s="268">
        <v>0.51200000000000001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</row>
    <row r="208" spans="1:78" ht="17" thickBot="1">
      <c r="A208" s="1"/>
      <c r="B208" s="1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</row>
    <row r="209" spans="1:78">
      <c r="A209" s="203" t="s">
        <v>570</v>
      </c>
      <c r="B209" s="114" t="s">
        <v>602</v>
      </c>
      <c r="C209" s="279"/>
      <c r="D209" s="279"/>
      <c r="E209" s="279"/>
      <c r="F209" s="279"/>
      <c r="G209" s="279"/>
      <c r="H209" s="279"/>
      <c r="I209" s="279"/>
      <c r="J209" s="279"/>
      <c r="K209" s="279"/>
      <c r="L209" s="280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</row>
    <row r="210" spans="1:78" ht="17" thickBot="1">
      <c r="A210" s="1"/>
      <c r="B210" s="61" t="s">
        <v>523</v>
      </c>
      <c r="C210" s="285">
        <v>2013</v>
      </c>
      <c r="D210" s="285">
        <v>2014</v>
      </c>
      <c r="E210" s="285">
        <v>2015</v>
      </c>
      <c r="F210" s="285">
        <v>2016</v>
      </c>
      <c r="G210" s="285">
        <v>2017</v>
      </c>
      <c r="H210" s="285">
        <v>2018</v>
      </c>
      <c r="I210" s="285">
        <v>2019</v>
      </c>
      <c r="J210" s="285">
        <v>2020</v>
      </c>
      <c r="K210" s="285">
        <v>2021</v>
      </c>
      <c r="L210" s="286">
        <v>2022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</row>
    <row r="211" spans="1:78">
      <c r="A211" s="1"/>
      <c r="B211" s="2" t="s">
        <v>577</v>
      </c>
      <c r="C211" s="266">
        <v>3.8953343613484099</v>
      </c>
      <c r="D211" s="266">
        <v>3.83001714958881</v>
      </c>
      <c r="E211" s="266">
        <v>3.6685261516716601</v>
      </c>
      <c r="F211" s="266">
        <v>3.6620814690725001</v>
      </c>
      <c r="G211" s="266">
        <v>3.6185864176692002</v>
      </c>
      <c r="H211" s="266">
        <v>3.6051361339108499</v>
      </c>
      <c r="I211" s="266">
        <v>3.5912293558487698</v>
      </c>
      <c r="J211" s="266">
        <v>2.39867067216611</v>
      </c>
      <c r="K211" s="266">
        <v>2.51606484092378</v>
      </c>
      <c r="L211" s="88">
        <v>2.7192369002124002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</row>
    <row r="212" spans="1:78">
      <c r="A212" s="1"/>
      <c r="B212" s="69" t="s">
        <v>578</v>
      </c>
      <c r="C212" s="14">
        <v>25.9360465864474</v>
      </c>
      <c r="D212" s="14">
        <v>25.180503738338</v>
      </c>
      <c r="E212" s="14">
        <v>24.666687602196301</v>
      </c>
      <c r="F212" s="14">
        <v>24.220126276246599</v>
      </c>
      <c r="G212" s="14">
        <v>23.671397873585601</v>
      </c>
      <c r="H212" s="14">
        <v>22.933598439895199</v>
      </c>
      <c r="I212" s="14">
        <v>22.454412489962699</v>
      </c>
      <c r="J212" s="14">
        <v>17.794340151848701</v>
      </c>
      <c r="K212" s="14">
        <v>19.427467431668202</v>
      </c>
      <c r="L212" s="70">
        <v>20.297960259071001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</row>
    <row r="213" spans="1:78" ht="17" thickBot="1">
      <c r="A213" s="1"/>
      <c r="B213" s="5" t="s">
        <v>579</v>
      </c>
      <c r="C213" s="71">
        <v>0.40985416129312402</v>
      </c>
      <c r="D213" s="71">
        <v>0.34717045697774002</v>
      </c>
      <c r="E213" s="71">
        <v>0.22698942917231901</v>
      </c>
      <c r="F213" s="71">
        <v>0.21590314293798099</v>
      </c>
      <c r="G213" s="71">
        <v>0.226207408033825</v>
      </c>
      <c r="H213" s="71">
        <v>0.23510534727865801</v>
      </c>
      <c r="I213" s="71">
        <v>0.22525127439661799</v>
      </c>
      <c r="J213" s="71">
        <v>0.16179165760151601</v>
      </c>
      <c r="K213" s="71">
        <v>0.21092932747014501</v>
      </c>
      <c r="L213" s="72">
        <v>0.18707466091064701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</row>
    <row r="214" spans="1:7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</row>
    <row r="215" spans="1:7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</row>
    <row r="216" spans="1:78">
      <c r="A216" s="1"/>
      <c r="B216" s="154" t="s">
        <v>603</v>
      </c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</row>
    <row r="217" spans="1:78" ht="17" thickBot="1">
      <c r="A217" s="1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</row>
    <row r="218" spans="1:78">
      <c r="A218" s="203" t="s">
        <v>604</v>
      </c>
      <c r="B218" s="131" t="s">
        <v>605</v>
      </c>
      <c r="C218" s="131"/>
      <c r="D218" s="310"/>
      <c r="E218" s="310"/>
      <c r="F218" s="310"/>
      <c r="G218" s="310"/>
      <c r="H218" s="310"/>
      <c r="I218" s="310"/>
      <c r="J218" s="310"/>
      <c r="K218" s="310"/>
      <c r="L218" s="310"/>
      <c r="M218" s="31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</row>
    <row r="219" spans="1:78" ht="17" thickBot="1">
      <c r="A219" s="1"/>
      <c r="B219" s="133" t="s">
        <v>606</v>
      </c>
      <c r="C219" s="133">
        <v>2013</v>
      </c>
      <c r="D219" s="312">
        <v>2014</v>
      </c>
      <c r="E219" s="312">
        <v>2015</v>
      </c>
      <c r="F219" s="312">
        <v>2016</v>
      </c>
      <c r="G219" s="312">
        <v>2017</v>
      </c>
      <c r="H219" s="312">
        <v>2018</v>
      </c>
      <c r="I219" s="312">
        <v>2019</v>
      </c>
      <c r="J219" s="312">
        <v>2020</v>
      </c>
      <c r="K219" s="312">
        <v>2021</v>
      </c>
      <c r="L219" s="312">
        <v>2022</v>
      </c>
      <c r="M219" s="313">
        <v>2023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</row>
    <row r="220" spans="1:78">
      <c r="A220" s="1"/>
      <c r="B220" s="135" t="s">
        <v>607</v>
      </c>
      <c r="C220" s="316">
        <v>15.3</v>
      </c>
      <c r="D220" s="154">
        <v>12.9</v>
      </c>
      <c r="E220" s="154">
        <v>10.199999999999999</v>
      </c>
      <c r="F220" s="154">
        <v>8.8000000000000007</v>
      </c>
      <c r="G220" s="154">
        <v>7.6</v>
      </c>
      <c r="H220" s="154">
        <v>8.9</v>
      </c>
      <c r="I220" s="154">
        <v>12.1</v>
      </c>
      <c r="J220" s="317">
        <v>9.9</v>
      </c>
      <c r="K220" s="154">
        <v>4.4000000000000004</v>
      </c>
      <c r="L220" s="154">
        <v>9.3000000000000007</v>
      </c>
      <c r="M220" s="318">
        <v>8.6999999999999993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</row>
    <row r="221" spans="1:78">
      <c r="A221" s="1"/>
      <c r="B221" s="137" t="s">
        <v>608</v>
      </c>
      <c r="C221" s="316">
        <v>6.4</v>
      </c>
      <c r="D221" s="317">
        <v>6</v>
      </c>
      <c r="E221" s="154">
        <v>4.5999999999999996</v>
      </c>
      <c r="F221" s="154">
        <v>3.6</v>
      </c>
      <c r="G221" s="154">
        <v>3.6</v>
      </c>
      <c r="H221" s="317">
        <v>2.4</v>
      </c>
      <c r="I221" s="154">
        <v>5.9</v>
      </c>
      <c r="J221" s="317">
        <v>1.6</v>
      </c>
      <c r="K221" s="317">
        <v>1.6</v>
      </c>
      <c r="L221" s="317">
        <v>3.6</v>
      </c>
      <c r="M221" s="319">
        <v>1.3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</row>
    <row r="222" spans="1:78">
      <c r="A222" s="1"/>
      <c r="B222" s="137" t="s">
        <v>609</v>
      </c>
      <c r="C222" s="316">
        <v>11.2</v>
      </c>
      <c r="D222" s="317">
        <v>10</v>
      </c>
      <c r="E222" s="154">
        <v>6.6</v>
      </c>
      <c r="F222" s="154">
        <v>5.2</v>
      </c>
      <c r="G222" s="154">
        <v>5.7</v>
      </c>
      <c r="H222" s="317">
        <v>3</v>
      </c>
      <c r="I222" s="154">
        <v>7</v>
      </c>
      <c r="J222" s="317">
        <v>2.2999999999999998</v>
      </c>
      <c r="K222" s="317">
        <v>1.2</v>
      </c>
      <c r="L222" s="317">
        <v>3</v>
      </c>
      <c r="M222" s="319">
        <v>0.6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</row>
    <row r="223" spans="1:78">
      <c r="A223" s="1"/>
      <c r="B223" s="137" t="s">
        <v>610</v>
      </c>
      <c r="C223" s="320">
        <v>1.5</v>
      </c>
      <c r="D223" s="317">
        <v>1.3</v>
      </c>
      <c r="E223" s="154">
        <v>1</v>
      </c>
      <c r="F223" s="154">
        <v>1.2</v>
      </c>
      <c r="G223" s="154">
        <v>0.5</v>
      </c>
      <c r="H223" s="317">
        <v>0.5</v>
      </c>
      <c r="I223" s="154">
        <v>0.1</v>
      </c>
      <c r="J223" s="317">
        <v>0</v>
      </c>
      <c r="K223" s="317">
        <v>0</v>
      </c>
      <c r="L223" s="317">
        <v>0</v>
      </c>
      <c r="M223" s="319">
        <v>0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</row>
    <row r="224" spans="1:78">
      <c r="A224" s="1"/>
      <c r="B224" s="137" t="s">
        <v>611</v>
      </c>
      <c r="C224" s="320">
        <v>0.2</v>
      </c>
      <c r="D224" s="317">
        <v>0.1</v>
      </c>
      <c r="E224" s="154">
        <v>0.1</v>
      </c>
      <c r="F224" s="154">
        <v>0.1</v>
      </c>
      <c r="G224" s="154">
        <v>0</v>
      </c>
      <c r="H224" s="317">
        <v>0</v>
      </c>
      <c r="I224" s="154">
        <v>0.1</v>
      </c>
      <c r="J224" s="317">
        <v>0.3</v>
      </c>
      <c r="K224" s="317">
        <v>0</v>
      </c>
      <c r="L224" s="317">
        <v>0.1</v>
      </c>
      <c r="M224" s="319">
        <v>0.5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</row>
    <row r="225" spans="1:78" ht="17" thickBot="1">
      <c r="A225" s="1"/>
      <c r="B225" s="137" t="s">
        <v>612</v>
      </c>
      <c r="C225" s="321">
        <v>5.4</v>
      </c>
      <c r="D225" s="322">
        <v>4.4000000000000004</v>
      </c>
      <c r="E225" s="323">
        <v>3.6</v>
      </c>
      <c r="F225" s="323">
        <v>5.6</v>
      </c>
      <c r="G225" s="323">
        <v>3.5</v>
      </c>
      <c r="H225" s="322">
        <v>14.1</v>
      </c>
      <c r="I225" s="323">
        <v>9.9</v>
      </c>
      <c r="J225" s="322">
        <v>17.3</v>
      </c>
      <c r="K225" s="322">
        <v>5.8</v>
      </c>
      <c r="L225" s="322">
        <v>14.1</v>
      </c>
      <c r="M225" s="324">
        <v>14.3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</row>
    <row r="226" spans="1:78">
      <c r="A226" s="1"/>
      <c r="B226" s="314" t="s">
        <v>607</v>
      </c>
      <c r="C226" s="325">
        <v>17.7</v>
      </c>
      <c r="D226" s="326">
        <v>10</v>
      </c>
      <c r="E226" s="326">
        <v>11.7</v>
      </c>
      <c r="F226" s="326">
        <v>11.7</v>
      </c>
      <c r="G226" s="326">
        <v>9.1999999999999993</v>
      </c>
      <c r="H226" s="326">
        <v>25.8</v>
      </c>
      <c r="I226" s="326">
        <v>19.100000000000001</v>
      </c>
      <c r="J226" s="326">
        <v>21.2</v>
      </c>
      <c r="K226" s="326">
        <v>11.9</v>
      </c>
      <c r="L226" s="327">
        <v>21.7</v>
      </c>
      <c r="M226" s="328">
        <v>18.899999999999999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</row>
    <row r="227" spans="1:78">
      <c r="A227" s="1"/>
      <c r="B227" s="137" t="s">
        <v>608</v>
      </c>
      <c r="C227" s="320">
        <v>2</v>
      </c>
      <c r="D227" s="317">
        <v>2.2000000000000002</v>
      </c>
      <c r="E227" s="317">
        <v>0.8</v>
      </c>
      <c r="F227" s="317">
        <v>1</v>
      </c>
      <c r="G227" s="317">
        <v>0.8</v>
      </c>
      <c r="H227" s="317">
        <v>1</v>
      </c>
      <c r="I227" s="317">
        <v>2.4</v>
      </c>
      <c r="J227" s="317">
        <v>1.6</v>
      </c>
      <c r="K227" s="317">
        <v>1</v>
      </c>
      <c r="L227" s="317">
        <v>1.5</v>
      </c>
      <c r="M227" s="319">
        <v>0.4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</row>
    <row r="228" spans="1:78">
      <c r="A228" s="1"/>
      <c r="B228" s="137" t="s">
        <v>609</v>
      </c>
      <c r="C228" s="320">
        <v>6.7</v>
      </c>
      <c r="D228" s="317">
        <v>9</v>
      </c>
      <c r="E228" s="317">
        <v>3</v>
      </c>
      <c r="F228" s="317">
        <v>3.3</v>
      </c>
      <c r="G228" s="317">
        <v>4.7</v>
      </c>
      <c r="H228" s="317">
        <v>2.2999999999999998</v>
      </c>
      <c r="I228" s="317">
        <v>4.8</v>
      </c>
      <c r="J228" s="317">
        <v>1.8</v>
      </c>
      <c r="K228" s="317">
        <v>1.6</v>
      </c>
      <c r="L228" s="317">
        <v>1.3</v>
      </c>
      <c r="M228" s="319">
        <v>0.75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</row>
    <row r="229" spans="1:78">
      <c r="A229" s="1"/>
      <c r="B229" s="137" t="s">
        <v>610</v>
      </c>
      <c r="C229" s="320">
        <v>0</v>
      </c>
      <c r="D229" s="317">
        <v>0</v>
      </c>
      <c r="E229" s="317">
        <v>0</v>
      </c>
      <c r="F229" s="317">
        <v>0</v>
      </c>
      <c r="G229" s="317">
        <v>0</v>
      </c>
      <c r="H229" s="317">
        <v>0</v>
      </c>
      <c r="I229" s="317">
        <v>0</v>
      </c>
      <c r="J229" s="317">
        <v>0</v>
      </c>
      <c r="K229" s="317">
        <v>0</v>
      </c>
      <c r="L229" s="317">
        <v>0</v>
      </c>
      <c r="M229" s="319">
        <v>0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</row>
    <row r="230" spans="1:78">
      <c r="A230" s="1"/>
      <c r="B230" s="137" t="s">
        <v>611</v>
      </c>
      <c r="C230" s="320">
        <v>0</v>
      </c>
      <c r="D230" s="317">
        <v>0</v>
      </c>
      <c r="E230" s="317">
        <v>0</v>
      </c>
      <c r="F230" s="317">
        <v>0</v>
      </c>
      <c r="G230" s="317">
        <v>0</v>
      </c>
      <c r="H230" s="317">
        <v>0</v>
      </c>
      <c r="I230" s="317">
        <v>0</v>
      </c>
      <c r="J230" s="317">
        <v>0</v>
      </c>
      <c r="K230" s="317">
        <v>0</v>
      </c>
      <c r="L230" s="317">
        <v>0</v>
      </c>
      <c r="M230" s="319">
        <v>0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</row>
    <row r="231" spans="1:78" ht="17" thickBot="1">
      <c r="A231" s="1"/>
      <c r="B231" s="315" t="s">
        <v>612</v>
      </c>
      <c r="C231" s="321">
        <v>16.5</v>
      </c>
      <c r="D231" s="322">
        <v>8.6999999999999993</v>
      </c>
      <c r="E231" s="322">
        <v>11.3</v>
      </c>
      <c r="F231" s="322">
        <v>11.2</v>
      </c>
      <c r="G231" s="322">
        <v>8.9</v>
      </c>
      <c r="H231" s="322">
        <v>28.3</v>
      </c>
      <c r="I231" s="322">
        <v>21.6</v>
      </c>
      <c r="J231" s="322">
        <v>22.1</v>
      </c>
      <c r="K231" s="322">
        <v>11.6</v>
      </c>
      <c r="L231" s="322">
        <v>21.4</v>
      </c>
      <c r="M231" s="324">
        <v>18.7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</row>
    <row r="232" spans="1:78">
      <c r="A232" s="1"/>
      <c r="B232" s="309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</row>
    <row r="233" spans="1:78" ht="17" thickBo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</row>
    <row r="234" spans="1:78">
      <c r="A234" s="1"/>
      <c r="B234" s="1" t="s">
        <v>613</v>
      </c>
      <c r="C234" s="59"/>
      <c r="D234" s="60"/>
      <c r="E234" s="60"/>
      <c r="F234" s="60"/>
      <c r="G234" s="60"/>
      <c r="H234" s="60"/>
      <c r="I234" s="6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</row>
    <row r="235" spans="1:78" ht="17" thickBot="1">
      <c r="A235" s="1"/>
      <c r="B235" s="1"/>
      <c r="C235" s="61" t="s">
        <v>614</v>
      </c>
      <c r="D235" s="62" t="s">
        <v>615</v>
      </c>
      <c r="E235" s="62" t="s">
        <v>610</v>
      </c>
      <c r="F235" s="62" t="s">
        <v>616</v>
      </c>
      <c r="G235" s="62" t="s">
        <v>617</v>
      </c>
      <c r="H235" s="62" t="s">
        <v>618</v>
      </c>
      <c r="I235" s="63" t="s">
        <v>608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</row>
    <row r="236" spans="1:78">
      <c r="A236" s="1"/>
      <c r="B236" s="1"/>
      <c r="C236" s="2" t="s">
        <v>545</v>
      </c>
      <c r="D236" s="3" t="s">
        <v>545</v>
      </c>
      <c r="E236" s="3" t="s">
        <v>545</v>
      </c>
      <c r="F236" s="3" t="s">
        <v>545</v>
      </c>
      <c r="G236" s="3" t="s">
        <v>545</v>
      </c>
      <c r="H236" s="3" t="s">
        <v>545</v>
      </c>
      <c r="I236" s="4" t="s">
        <v>545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</row>
    <row r="237" spans="1:78">
      <c r="A237" s="1"/>
      <c r="B237" s="1"/>
      <c r="C237" s="69" t="s">
        <v>546</v>
      </c>
      <c r="D237" s="1" t="s">
        <v>546</v>
      </c>
      <c r="E237" s="1" t="s">
        <v>546</v>
      </c>
      <c r="F237" s="1" t="s">
        <v>87</v>
      </c>
      <c r="G237" s="1" t="s">
        <v>546</v>
      </c>
      <c r="H237" s="1" t="s">
        <v>87</v>
      </c>
      <c r="I237" s="13" t="s">
        <v>87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</row>
    <row r="238" spans="1:78">
      <c r="A238" s="1"/>
      <c r="B238" s="1"/>
      <c r="C238" s="69" t="s">
        <v>619</v>
      </c>
      <c r="D238" s="1" t="s">
        <v>619</v>
      </c>
      <c r="E238" s="1" t="s">
        <v>619</v>
      </c>
      <c r="F238" s="1"/>
      <c r="G238" s="1" t="s">
        <v>619</v>
      </c>
      <c r="H238" s="1"/>
      <c r="I238" s="1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</row>
    <row r="239" spans="1:78" ht="17" thickBot="1">
      <c r="A239" s="1"/>
      <c r="B239" s="1"/>
      <c r="C239" s="5" t="s">
        <v>87</v>
      </c>
      <c r="D239" s="6" t="s">
        <v>87</v>
      </c>
      <c r="E239" s="6" t="s">
        <v>87</v>
      </c>
      <c r="F239" s="6"/>
      <c r="G239" s="6" t="s">
        <v>87</v>
      </c>
      <c r="H239" s="6"/>
      <c r="I239" s="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</row>
    <row r="240" spans="1:7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</row>
    <row r="241" spans="1:7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</row>
    <row r="242" spans="1:78" ht="17" thickBo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</row>
    <row r="243" spans="1:78">
      <c r="A243" s="1"/>
      <c r="B243" s="1" t="s">
        <v>620</v>
      </c>
      <c r="C243" s="331"/>
      <c r="D243" s="332"/>
      <c r="E243" s="332"/>
      <c r="F243" s="332"/>
      <c r="G243" s="332"/>
      <c r="H243" s="33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</row>
    <row r="244" spans="1:78" ht="17" thickBot="1">
      <c r="A244" s="1"/>
      <c r="B244" s="1"/>
      <c r="C244" s="334" t="s">
        <v>572</v>
      </c>
      <c r="D244" s="335" t="s">
        <v>573</v>
      </c>
      <c r="E244" s="335" t="s">
        <v>574</v>
      </c>
      <c r="F244" s="335" t="s">
        <v>586</v>
      </c>
      <c r="G244" s="335" t="s">
        <v>87</v>
      </c>
      <c r="H244" s="336" t="s">
        <v>621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</row>
    <row r="245" spans="1:78">
      <c r="A245" s="1"/>
      <c r="B245" s="1"/>
      <c r="C245" s="316" t="s">
        <v>622</v>
      </c>
      <c r="D245" s="154" t="s">
        <v>623</v>
      </c>
      <c r="E245" s="154" t="s">
        <v>624</v>
      </c>
      <c r="F245" s="154" t="s">
        <v>625</v>
      </c>
      <c r="G245" s="154" t="s">
        <v>626</v>
      </c>
      <c r="H245" s="318" t="s">
        <v>627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</row>
    <row r="246" spans="1:78">
      <c r="A246" s="1"/>
      <c r="B246" s="1"/>
      <c r="C246" s="316" t="s">
        <v>628</v>
      </c>
      <c r="D246" s="154" t="s">
        <v>629</v>
      </c>
      <c r="E246" s="154" t="s">
        <v>630</v>
      </c>
      <c r="F246" s="154" t="s">
        <v>631</v>
      </c>
      <c r="G246" s="154" t="s">
        <v>632</v>
      </c>
      <c r="H246" s="318" t="s">
        <v>633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</row>
    <row r="247" spans="1:78">
      <c r="A247" s="1"/>
      <c r="B247" s="1"/>
      <c r="C247" s="316" t="s">
        <v>634</v>
      </c>
      <c r="D247" s="154" t="s">
        <v>635</v>
      </c>
      <c r="E247" s="154" t="s">
        <v>636</v>
      </c>
      <c r="F247" s="154"/>
      <c r="G247" s="154"/>
      <c r="H247" s="318" t="s">
        <v>637</v>
      </c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</row>
    <row r="248" spans="1:78">
      <c r="A248" s="1"/>
      <c r="B248" s="1"/>
      <c r="C248" s="316" t="s">
        <v>638</v>
      </c>
      <c r="D248" s="154" t="s">
        <v>639</v>
      </c>
      <c r="E248" s="154" t="s">
        <v>640</v>
      </c>
      <c r="F248" s="154"/>
      <c r="G248" s="154"/>
      <c r="H248" s="318" t="s">
        <v>641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</row>
    <row r="249" spans="1:78">
      <c r="A249" s="1"/>
      <c r="B249" s="1"/>
      <c r="C249" s="316"/>
      <c r="D249" s="154"/>
      <c r="E249" s="154"/>
      <c r="F249" s="154"/>
      <c r="G249" s="154"/>
      <c r="H249" s="31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</row>
    <row r="250" spans="1:78">
      <c r="A250" s="1"/>
      <c r="B250" s="1"/>
      <c r="C250" s="316" t="s">
        <v>642</v>
      </c>
      <c r="D250" s="154" t="s">
        <v>643</v>
      </c>
      <c r="E250" s="154" t="s">
        <v>644</v>
      </c>
      <c r="F250" s="154"/>
      <c r="G250" s="154" t="s">
        <v>645</v>
      </c>
      <c r="H250" s="318" t="s">
        <v>646</v>
      </c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</row>
    <row r="251" spans="1:78">
      <c r="A251" s="1"/>
      <c r="B251" s="1"/>
      <c r="C251" s="316" t="s">
        <v>647</v>
      </c>
      <c r="D251" s="154" t="s">
        <v>648</v>
      </c>
      <c r="E251" s="154" t="s">
        <v>649</v>
      </c>
      <c r="F251" s="154"/>
      <c r="G251" s="154"/>
      <c r="H251" s="318" t="s">
        <v>650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</row>
    <row r="252" spans="1:78">
      <c r="A252" s="1"/>
      <c r="B252" s="1"/>
      <c r="C252" s="316" t="s">
        <v>651</v>
      </c>
      <c r="D252" s="154" t="s">
        <v>652</v>
      </c>
      <c r="E252" s="154" t="s">
        <v>653</v>
      </c>
      <c r="F252" s="154"/>
      <c r="G252" s="154"/>
      <c r="H252" s="318" t="s">
        <v>654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</row>
    <row r="253" spans="1:78">
      <c r="A253" s="1"/>
      <c r="B253" s="1"/>
      <c r="C253" s="316" t="s">
        <v>655</v>
      </c>
      <c r="D253" s="154" t="s">
        <v>656</v>
      </c>
      <c r="E253" s="154" t="s">
        <v>657</v>
      </c>
      <c r="F253" s="154"/>
      <c r="G253" s="154"/>
      <c r="H253" s="318" t="s">
        <v>658</v>
      </c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</row>
    <row r="254" spans="1:78">
      <c r="A254" s="1"/>
      <c r="B254" s="1"/>
      <c r="C254" s="316" t="s">
        <v>659</v>
      </c>
      <c r="D254" s="154" t="s">
        <v>660</v>
      </c>
      <c r="E254" s="154" t="s">
        <v>661</v>
      </c>
      <c r="F254" s="154"/>
      <c r="G254" s="154"/>
      <c r="H254" s="31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</row>
    <row r="255" spans="1:78" ht="17" thickBot="1">
      <c r="A255" s="1"/>
      <c r="B255" s="1"/>
      <c r="C255" s="329"/>
      <c r="D255" s="323"/>
      <c r="E255" s="323" t="s">
        <v>662</v>
      </c>
      <c r="F255" s="323"/>
      <c r="G255" s="323"/>
      <c r="H255" s="33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</row>
    <row r="256" spans="1:7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</row>
    <row r="257" spans="1:7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</row>
    <row r="258" spans="1:7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</row>
    <row r="259" spans="1:7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</row>
    <row r="260" spans="1:7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</row>
    <row r="261" spans="1:7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</row>
    <row r="262" spans="1:7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</row>
    <row r="263" spans="1:7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</row>
    <row r="264" spans="1:7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</row>
    <row r="265" spans="1:7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</row>
    <row r="266" spans="1:7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</row>
    <row r="267" spans="1:7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</row>
    <row r="268" spans="1:7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</row>
    <row r="269" spans="1:7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</row>
    <row r="270" spans="1:7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</row>
    <row r="271" spans="1:7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</row>
    <row r="272" spans="1:7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</row>
    <row r="273" spans="1:7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</row>
    <row r="274" spans="1:7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</row>
    <row r="275" spans="1:7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</row>
    <row r="276" spans="1:7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</row>
    <row r="277" spans="1:7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</row>
    <row r="278" spans="1: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</row>
    <row r="279" spans="1:7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</row>
    <row r="280" spans="1:7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</row>
    <row r="281" spans="1:7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</row>
    <row r="282" spans="1:7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</row>
    <row r="283" spans="1:7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</row>
    <row r="284" spans="1:7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</row>
    <row r="285" spans="1:7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</row>
    <row r="286" spans="1:7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</row>
    <row r="287" spans="1:7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</row>
    <row r="288" spans="1:7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</row>
    <row r="289" spans="1:7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</row>
    <row r="290" spans="1:7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</row>
    <row r="291" spans="1:7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</row>
    <row r="292" spans="1:7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</row>
    <row r="293" spans="1:7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</row>
    <row r="294" spans="1:7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</row>
    <row r="295" spans="1:7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</row>
    <row r="296" spans="1:7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</row>
    <row r="297" spans="1:7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</row>
    <row r="298" spans="1:7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</row>
    <row r="299" spans="1:7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</row>
    <row r="300" spans="1:7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</row>
    <row r="301" spans="1:7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</row>
    <row r="302" spans="1:7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</row>
    <row r="303" spans="1:7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</row>
    <row r="304" spans="1:7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</row>
    <row r="305" spans="1:7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</row>
    <row r="306" spans="1:7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</row>
    <row r="307" spans="1:7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</row>
    <row r="308" spans="1:7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</row>
    <row r="309" spans="1:7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</row>
    <row r="310" spans="1:7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</row>
    <row r="311" spans="1:7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</row>
    <row r="312" spans="1:7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</row>
    <row r="313" spans="1:7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</row>
    <row r="314" spans="1:7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</row>
    <row r="315" spans="1:7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</row>
    <row r="316" spans="1:7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</row>
    <row r="317" spans="1:7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</row>
    <row r="318" spans="1:7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</row>
    <row r="319" spans="1:7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</row>
    <row r="320" spans="1:7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</row>
    <row r="321" spans="1:7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</row>
    <row r="322" spans="1:7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</row>
    <row r="323" spans="1:7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</row>
    <row r="324" spans="1:7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</row>
    <row r="325" spans="1:7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</row>
    <row r="326" spans="1:7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</row>
    <row r="327" spans="1:7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</row>
    <row r="328" spans="1:7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</row>
    <row r="329" spans="1:7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</row>
    <row r="330" spans="1:7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</row>
    <row r="331" spans="1:7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</row>
    <row r="332" spans="1:7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</row>
    <row r="333" spans="1:7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</row>
    <row r="334" spans="1:7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</row>
    <row r="335" spans="1:7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</row>
    <row r="336" spans="1:7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</row>
    <row r="337" spans="1:7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</row>
    <row r="338" spans="1:7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</row>
    <row r="339" spans="1:7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</row>
    <row r="340" spans="1:7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</row>
    <row r="341" spans="1:7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</row>
    <row r="342" spans="1:7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</row>
    <row r="343" spans="1:7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</row>
    <row r="344" spans="1:7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</row>
    <row r="345" spans="1:7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</row>
    <row r="346" spans="1:7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</row>
    <row r="347" spans="1:7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</row>
    <row r="348" spans="1:7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</row>
    <row r="349" spans="1:7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</row>
    <row r="350" spans="1:7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</row>
    <row r="351" spans="1:7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</row>
    <row r="352" spans="1:7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</row>
    <row r="353" spans="1:7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</row>
    <row r="354" spans="1:7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</row>
    <row r="355" spans="1:7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</row>
    <row r="356" spans="1:7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</row>
    <row r="357" spans="1:7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</row>
    <row r="358" spans="1:7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</row>
    <row r="359" spans="1:7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</row>
    <row r="360" spans="1:7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</row>
    <row r="361" spans="1:7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</row>
    <row r="362" spans="1:7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</row>
    <row r="363" spans="1:7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</row>
    <row r="364" spans="1:7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</row>
    <row r="365" spans="1:7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</row>
    <row r="366" spans="1:7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</row>
    <row r="367" spans="1:7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</row>
    <row r="368" spans="1:7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</row>
    <row r="369" spans="1:7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</row>
    <row r="370" spans="1:7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</row>
    <row r="371" spans="1:7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</row>
    <row r="372" spans="1:7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</row>
    <row r="373" spans="1:7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</row>
    <row r="374" spans="1:7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</row>
    <row r="375" spans="1:7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</row>
    <row r="376" spans="1:7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</row>
    <row r="377" spans="1:7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</row>
    <row r="378" spans="1: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</row>
    <row r="379" spans="1:7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</row>
    <row r="380" spans="1:7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</row>
    <row r="381" spans="1:7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</row>
    <row r="382" spans="1:7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</row>
    <row r="383" spans="1:7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</row>
    <row r="384" spans="1:7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</row>
    <row r="385" spans="1:7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</row>
    <row r="386" spans="1:7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</row>
    <row r="387" spans="1:7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</row>
    <row r="388" spans="1:7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</row>
    <row r="389" spans="1:7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</row>
    <row r="390" spans="1:7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</row>
    <row r="391" spans="1:7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</row>
    <row r="392" spans="1:7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</row>
    <row r="393" spans="1:7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</row>
    <row r="394" spans="1:7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</row>
    <row r="395" spans="1:7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</row>
    <row r="396" spans="1:7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</row>
    <row r="397" spans="1:7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</row>
    <row r="398" spans="1:7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</row>
    <row r="399" spans="1:7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</row>
    <row r="400" spans="1:7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</row>
    <row r="401" spans="1:7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</row>
    <row r="402" spans="1:7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</row>
    <row r="403" spans="1:7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</row>
    <row r="404" spans="1:7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</row>
    <row r="405" spans="1:7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</row>
    <row r="406" spans="1:7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</row>
    <row r="407" spans="1:7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</row>
    <row r="408" spans="1:7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</row>
    <row r="409" spans="1:7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</row>
    <row r="410" spans="1:7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</row>
    <row r="411" spans="1:7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</row>
    <row r="412" spans="1:7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</row>
    <row r="413" spans="1:7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</row>
    <row r="414" spans="1:7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</row>
    <row r="415" spans="1:7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</row>
    <row r="416" spans="1:7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</row>
    <row r="417" spans="1:7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</row>
    <row r="418" spans="1:7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</row>
    <row r="419" spans="1:7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</row>
    <row r="420" spans="1:7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</row>
    <row r="421" spans="1:7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</row>
    <row r="422" spans="1:7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</row>
    <row r="423" spans="1:7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</row>
    <row r="424" spans="1:7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</row>
    <row r="425" spans="1:7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</row>
    <row r="426" spans="1:7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</row>
    <row r="427" spans="1:7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</row>
    <row r="428" spans="1:7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</row>
    <row r="429" spans="1:7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</row>
    <row r="430" spans="1:7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</row>
    <row r="431" spans="1:7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</row>
    <row r="432" spans="1:7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</row>
    <row r="433" spans="1:7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</row>
    <row r="434" spans="1:7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</row>
    <row r="435" spans="1:7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</row>
    <row r="436" spans="1:7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</row>
    <row r="437" spans="1:7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</row>
    <row r="438" spans="1:7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</row>
    <row r="439" spans="1:7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</row>
    <row r="440" spans="1:7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</row>
    <row r="441" spans="1:7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</row>
    <row r="442" spans="1:7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</row>
    <row r="443" spans="1:7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</row>
    <row r="444" spans="1:7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</row>
    <row r="445" spans="1:7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</row>
    <row r="446" spans="1:7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</row>
    <row r="447" spans="1:7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</row>
    <row r="448" spans="1:7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</row>
    <row r="449" spans="1:7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</row>
    <row r="450" spans="1:7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</row>
    <row r="451" spans="1:7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</row>
    <row r="452" spans="1:7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</row>
    <row r="453" spans="1:7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</row>
    <row r="454" spans="1:7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</row>
    <row r="455" spans="1:7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</row>
    <row r="456" spans="1:7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</row>
    <row r="457" spans="1:7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</row>
    <row r="458" spans="1:7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</row>
    <row r="459" spans="1:7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</row>
    <row r="460" spans="1:7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</row>
    <row r="461" spans="1:7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</row>
    <row r="462" spans="1:7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</row>
    <row r="463" spans="1:7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</row>
    <row r="464" spans="1:7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</row>
    <row r="465" spans="1:7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</row>
    <row r="466" spans="1:7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</row>
    <row r="467" spans="1:7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</row>
    <row r="468" spans="1:7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</row>
    <row r="469" spans="1:7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</row>
    <row r="470" spans="1:7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</row>
    <row r="471" spans="1:7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</row>
    <row r="472" spans="1:7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</row>
    <row r="473" spans="1:7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</row>
    <row r="474" spans="1:7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</row>
    <row r="475" spans="1:7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</row>
    <row r="476" spans="1:7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</row>
    <row r="477" spans="1:7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</row>
    <row r="478" spans="1: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</row>
    <row r="479" spans="1:7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</row>
    <row r="480" spans="1:7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</row>
    <row r="481" spans="1:7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</row>
    <row r="482" spans="1:7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</row>
    <row r="483" spans="1:7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</row>
    <row r="484" spans="1:7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</row>
    <row r="485" spans="1:7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</row>
    <row r="486" spans="1:7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</row>
    <row r="487" spans="1:7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</row>
    <row r="488" spans="1:7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</row>
    <row r="489" spans="1:7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</row>
    <row r="490" spans="1:7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</row>
    <row r="491" spans="1:7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</row>
    <row r="492" spans="1:7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</row>
    <row r="493" spans="1:7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</row>
    <row r="494" spans="1:7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</row>
    <row r="495" spans="1:7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</row>
    <row r="496" spans="1:7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</row>
    <row r="497" spans="1:7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</row>
    <row r="498" spans="1:7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</row>
    <row r="499" spans="1:7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</row>
    <row r="500" spans="1:7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</row>
  </sheetData>
  <hyperlinks>
    <hyperlink ref="A218" r:id="rId1" xr:uid="{2F87AB17-44C2-B74F-A952-771AB49FE314}"/>
    <hyperlink ref="A9" r:id="rId2" display="DUKES GHG Emissions Tables, Table 1" xr:uid="{65739466-68D4-894A-BE85-18D199312E06}"/>
    <hyperlink ref="A30" r:id="rId3" display="DUKES GHG Emissions" xr:uid="{15BF5935-F0B7-CA44-B5CE-FD72B7CFC175}"/>
    <hyperlink ref="A45" r:id="rId4" display="DUKES GHG Emissions" xr:uid="{992F0140-D215-9449-8F4E-36E7C5D5662E}"/>
    <hyperlink ref="A62" r:id="rId5" xr:uid="{0E64EC95-6465-0544-A5E4-B49EA4180E27}"/>
    <hyperlink ref="A74" r:id="rId6" xr:uid="{F1F57386-7493-B448-9890-FBD0E9D6819B}"/>
    <hyperlink ref="A92" r:id="rId7" xr:uid="{65300533-E0A5-CD40-9307-6A5D7DDA27F4}"/>
    <hyperlink ref="A103" r:id="rId8" xr:uid="{5214561A-2D50-554E-989E-DA7B21220F2B}"/>
    <hyperlink ref="A119" r:id="rId9" xr:uid="{7F54E7B6-EE06-7D48-8A92-194A02B14F33}"/>
    <hyperlink ref="A166" r:id="rId10" xr:uid="{78C4D077-B47E-1E4C-B6B2-75CE4C834A19}"/>
    <hyperlink ref="A183" r:id="rId11" xr:uid="{9D056734-23A0-0245-8EC0-C55E04F5F8FF}"/>
    <hyperlink ref="A192" r:id="rId12" xr:uid="{349DC06F-8C6A-FF4E-8ADA-468A662F19C4}"/>
    <hyperlink ref="A209" r:id="rId13" xr:uid="{F28960B5-DFE1-D441-9766-118A73DDC023}"/>
    <hyperlink ref="A143" r:id="rId14" xr:uid="{D450765D-BDAB-FE48-98E7-C1D7FAC68D89}"/>
    <hyperlink ref="A154" r:id="rId15" xr:uid="{8AC1DEC6-51EA-D642-842D-22B6CF8AE532}"/>
    <hyperlink ref="A128" r:id="rId16" xr:uid="{7037F62B-7CC4-FF4D-AED7-8061E3023CE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3CF1C-D6B9-B64C-943A-5A47CDE9E848}">
  <dimension ref="A1:AZ498"/>
  <sheetViews>
    <sheetView topLeftCell="A41" workbookViewId="0">
      <pane xSplit="2" topLeftCell="C1" activePane="topRight" state="frozen"/>
      <selection pane="topRight" activeCell="E6" sqref="E6"/>
    </sheetView>
  </sheetViews>
  <sheetFormatPr baseColWidth="10" defaultColWidth="11" defaultRowHeight="16"/>
  <cols>
    <col min="1" max="1" width="18.83203125" customWidth="1"/>
    <col min="2" max="2" width="35" bestFit="1" customWidth="1"/>
  </cols>
  <sheetData>
    <row r="1" spans="1:5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 t="s">
        <v>663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>
      <c r="A6" s="1"/>
      <c r="B6" s="1" t="s">
        <v>664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>
      <c r="A8" s="203" t="s">
        <v>665</v>
      </c>
      <c r="B8" s="114" t="s">
        <v>666</v>
      </c>
      <c r="C8" s="60"/>
      <c r="D8" s="60"/>
      <c r="E8" s="60"/>
      <c r="F8" s="60"/>
      <c r="G8" s="60"/>
      <c r="H8" s="60"/>
      <c r="I8" s="60"/>
      <c r="J8" s="60"/>
      <c r="K8" s="60"/>
      <c r="L8" s="6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7" thickBot="1">
      <c r="A9" s="1"/>
      <c r="B9" s="61" t="s">
        <v>667</v>
      </c>
      <c r="C9" s="62">
        <v>2014</v>
      </c>
      <c r="D9" s="62">
        <v>2015</v>
      </c>
      <c r="E9" s="62">
        <v>2016</v>
      </c>
      <c r="F9" s="62">
        <v>2017</v>
      </c>
      <c r="G9" s="62">
        <v>2018</v>
      </c>
      <c r="H9" s="62">
        <v>2019</v>
      </c>
      <c r="I9" s="62">
        <v>2020</v>
      </c>
      <c r="J9" s="62">
        <v>2021</v>
      </c>
      <c r="K9" s="62">
        <v>2022</v>
      </c>
      <c r="L9" s="63">
        <v>2023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>
      <c r="A10" s="1"/>
      <c r="B10" s="2" t="s">
        <v>668</v>
      </c>
      <c r="C10" s="3">
        <v>246.9</v>
      </c>
      <c r="D10" s="3">
        <v>250.3</v>
      </c>
      <c r="E10" s="3">
        <v>254.8</v>
      </c>
      <c r="F10" s="3">
        <v>257.89999999999998</v>
      </c>
      <c r="G10" s="3">
        <v>259.10000000000002</v>
      </c>
      <c r="H10" s="3">
        <v>262.89999999999998</v>
      </c>
      <c r="I10" s="3">
        <v>197.3</v>
      </c>
      <c r="J10" s="3">
        <v>221.4</v>
      </c>
      <c r="K10" s="3">
        <v>244</v>
      </c>
      <c r="L10" s="4">
        <v>251.3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>
      <c r="A11" s="1"/>
      <c r="B11" s="69" t="s">
        <v>669</v>
      </c>
      <c r="C11" s="1">
        <v>45.8</v>
      </c>
      <c r="D11" s="1">
        <v>47.8</v>
      </c>
      <c r="E11" s="1">
        <v>50.8</v>
      </c>
      <c r="F11" s="1">
        <v>52.2</v>
      </c>
      <c r="G11" s="1">
        <v>52.8</v>
      </c>
      <c r="H11" s="1">
        <v>53.5</v>
      </c>
      <c r="I11" s="1">
        <v>48.6</v>
      </c>
      <c r="J11" s="1">
        <v>54.4</v>
      </c>
      <c r="K11" s="1">
        <v>57.5</v>
      </c>
      <c r="L11" s="13">
        <v>57.8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>
      <c r="A12" s="1"/>
      <c r="B12" s="69" t="s">
        <v>670</v>
      </c>
      <c r="C12" s="1">
        <v>16.2</v>
      </c>
      <c r="D12" s="1">
        <v>16.8</v>
      </c>
      <c r="E12" s="1">
        <v>16.899999999999999</v>
      </c>
      <c r="F12" s="1">
        <v>17.100000000000001</v>
      </c>
      <c r="G12" s="1">
        <v>17.2</v>
      </c>
      <c r="H12" s="1">
        <v>17.2</v>
      </c>
      <c r="I12" s="1">
        <v>16.2</v>
      </c>
      <c r="J12" s="1">
        <v>17.5</v>
      </c>
      <c r="K12" s="1">
        <v>17.399999999999999</v>
      </c>
      <c r="L12" s="13">
        <v>16.899999999999999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>
      <c r="A13" s="1"/>
      <c r="B13" s="69" t="s">
        <v>87</v>
      </c>
      <c r="C13" s="1">
        <v>5.6</v>
      </c>
      <c r="D13" s="1">
        <v>5.5</v>
      </c>
      <c r="E13" s="1">
        <v>5.4</v>
      </c>
      <c r="F13" s="1">
        <v>5.3</v>
      </c>
      <c r="G13" s="1">
        <v>5.0999999999999996</v>
      </c>
      <c r="H13" s="1">
        <v>5</v>
      </c>
      <c r="I13" s="1">
        <v>3.8</v>
      </c>
      <c r="J13" s="1">
        <v>4.3</v>
      </c>
      <c r="K13" s="1">
        <v>4.8</v>
      </c>
      <c r="L13" s="13">
        <v>4.8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7" thickBot="1">
      <c r="A14" s="1"/>
      <c r="B14" s="261" t="s">
        <v>88</v>
      </c>
      <c r="C14" s="262">
        <v>314.5</v>
      </c>
      <c r="D14" s="262">
        <v>320.40000000000003</v>
      </c>
      <c r="E14" s="262">
        <v>327.9</v>
      </c>
      <c r="F14" s="262">
        <v>332.5</v>
      </c>
      <c r="G14" s="262">
        <v>334.20000000000005</v>
      </c>
      <c r="H14" s="262">
        <v>338.59999999999997</v>
      </c>
      <c r="I14" s="262">
        <v>265.90000000000003</v>
      </c>
      <c r="J14" s="262">
        <v>297.60000000000002</v>
      </c>
      <c r="K14" s="262">
        <v>323.7</v>
      </c>
      <c r="L14" s="263">
        <v>330.8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>
      <c r="A17" s="1"/>
      <c r="B17" s="1" t="s">
        <v>671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7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>
      <c r="A19" s="203" t="s">
        <v>672</v>
      </c>
      <c r="B19" s="114" t="s">
        <v>673</v>
      </c>
      <c r="C19" s="60"/>
      <c r="D19" s="60"/>
      <c r="E19" s="60"/>
      <c r="F19" s="60"/>
      <c r="G19" s="60"/>
      <c r="H19" s="60"/>
      <c r="I19" s="60"/>
      <c r="J19" s="60"/>
      <c r="K19" s="60"/>
      <c r="L19" s="6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7" thickBot="1">
      <c r="A20" s="1"/>
      <c r="B20" s="61" t="s">
        <v>674</v>
      </c>
      <c r="C20" s="62">
        <v>2014</v>
      </c>
      <c r="D20" s="62">
        <v>2015</v>
      </c>
      <c r="E20" s="62">
        <v>2016</v>
      </c>
      <c r="F20" s="62">
        <v>2017</v>
      </c>
      <c r="G20" s="62">
        <v>2018</v>
      </c>
      <c r="H20" s="62">
        <v>2019</v>
      </c>
      <c r="I20" s="62">
        <v>2020</v>
      </c>
      <c r="J20" s="62">
        <v>2021</v>
      </c>
      <c r="K20" s="62">
        <v>2022</v>
      </c>
      <c r="L20" s="63">
        <v>2023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2" t="s">
        <v>668</v>
      </c>
      <c r="C21" s="266">
        <v>30.513268</v>
      </c>
      <c r="D21" s="266">
        <v>31.170701000000001</v>
      </c>
      <c r="E21" s="266">
        <v>31.792258999999998</v>
      </c>
      <c r="F21" s="266">
        <v>32.159942999999998</v>
      </c>
      <c r="G21" s="266">
        <v>32.493258000000004</v>
      </c>
      <c r="H21" s="266">
        <v>32.884320000000002</v>
      </c>
      <c r="I21" s="266">
        <v>32.697408000000003</v>
      </c>
      <c r="J21" s="266">
        <v>32.889462000000002</v>
      </c>
      <c r="K21" s="266">
        <v>33.187307999999994</v>
      </c>
      <c r="L21" s="88">
        <v>33.579946000000007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69" t="s">
        <v>675</v>
      </c>
      <c r="C22" s="14">
        <v>1.2402120000000001</v>
      </c>
      <c r="D22" s="14">
        <v>1.25308</v>
      </c>
      <c r="E22" s="14">
        <v>1.2702159999999998</v>
      </c>
      <c r="F22" s="14">
        <v>1.25586</v>
      </c>
      <c r="G22" s="14">
        <v>1.265142</v>
      </c>
      <c r="H22" s="14">
        <v>1.2733789999999998</v>
      </c>
      <c r="I22" s="14">
        <v>1.2978019999999999</v>
      </c>
      <c r="J22" s="14">
        <v>1.341566</v>
      </c>
      <c r="K22" s="14">
        <v>1.363661</v>
      </c>
      <c r="L22" s="70">
        <v>1.3539369999999999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69" t="s">
        <v>676</v>
      </c>
      <c r="C23" s="14">
        <v>3.5696129999999999</v>
      </c>
      <c r="D23" s="14">
        <v>3.7360359999999999</v>
      </c>
      <c r="E23" s="14">
        <v>3.8896809999999999</v>
      </c>
      <c r="F23" s="14">
        <v>4.0113219999999998</v>
      </c>
      <c r="G23" s="14">
        <v>4.1275559999999993</v>
      </c>
      <c r="H23" s="14">
        <v>4.2463480000000002</v>
      </c>
      <c r="I23" s="14">
        <v>4.348382</v>
      </c>
      <c r="J23" s="14">
        <v>4.5409069999999998</v>
      </c>
      <c r="K23" s="14">
        <v>4.6230890000000002</v>
      </c>
      <c r="L23" s="70">
        <v>4.7102749999999993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69" t="s">
        <v>670</v>
      </c>
      <c r="C24" s="14">
        <v>0.49677300000000002</v>
      </c>
      <c r="D24" s="14">
        <v>0.50621099999999997</v>
      </c>
      <c r="E24" s="14">
        <v>0.51714400000000005</v>
      </c>
      <c r="F24" s="14">
        <v>0.52333600000000002</v>
      </c>
      <c r="G24" s="14">
        <v>0.52456599999999998</v>
      </c>
      <c r="H24" s="14">
        <v>0.52575300000000003</v>
      </c>
      <c r="I24" s="14">
        <v>0.51007599999999997</v>
      </c>
      <c r="J24" s="14">
        <v>0.52939200000000008</v>
      </c>
      <c r="K24" s="14">
        <v>0.53734099999999996</v>
      </c>
      <c r="L24" s="70">
        <v>0.53496900000000003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69" t="s">
        <v>677</v>
      </c>
      <c r="C25" s="14">
        <v>0.16863999999999998</v>
      </c>
      <c r="D25" s="14">
        <v>0.16822000000000001</v>
      </c>
      <c r="E25" s="14">
        <v>0.16705600000000001</v>
      </c>
      <c r="F25" s="14">
        <v>0.16402600000000001</v>
      </c>
      <c r="G25" s="14">
        <v>0.160519</v>
      </c>
      <c r="H25" s="14">
        <v>0.15746700000000002</v>
      </c>
      <c r="I25" s="14">
        <v>0.14154499999999998</v>
      </c>
      <c r="J25" s="14">
        <v>0.14573</v>
      </c>
      <c r="K25" s="14">
        <v>0.143203</v>
      </c>
      <c r="L25" s="70">
        <v>0.14131100000000002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69" t="s">
        <v>587</v>
      </c>
      <c r="C26" s="14">
        <v>0.72632799999999997</v>
      </c>
      <c r="D26" s="14">
        <v>0.736321</v>
      </c>
      <c r="E26" s="14">
        <v>0.75185799999999992</v>
      </c>
      <c r="F26" s="14">
        <v>0.77883999999999998</v>
      </c>
      <c r="G26" s="14">
        <v>0.79352800000000001</v>
      </c>
      <c r="H26" s="14">
        <v>0.8031950000000001</v>
      </c>
      <c r="I26" s="14">
        <v>0.80571100000000007</v>
      </c>
      <c r="J26" s="14">
        <v>0.82773099999999999</v>
      </c>
      <c r="K26" s="14">
        <v>0.84305099999999999</v>
      </c>
      <c r="L26" s="70">
        <v>0.85484000000000004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272" t="s">
        <v>548</v>
      </c>
      <c r="C27" s="277">
        <v>2.1351799999999996</v>
      </c>
      <c r="D27" s="277">
        <v>2.1576210000000002</v>
      </c>
      <c r="E27" s="277">
        <v>2.18913</v>
      </c>
      <c r="F27" s="277">
        <v>2.1987260000000002</v>
      </c>
      <c r="G27" s="277">
        <v>2.2191890000000005</v>
      </c>
      <c r="H27" s="277">
        <v>2.2340410000000004</v>
      </c>
      <c r="I27" s="277">
        <v>2.2450579999999998</v>
      </c>
      <c r="J27" s="277">
        <v>2.3150270000000002</v>
      </c>
      <c r="K27" s="277">
        <v>2.3499149999999998</v>
      </c>
      <c r="L27" s="278">
        <v>2.350088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7" thickBot="1">
      <c r="A28" s="1"/>
      <c r="B28" s="5" t="s">
        <v>88</v>
      </c>
      <c r="C28" s="71">
        <v>36.714834000000003</v>
      </c>
      <c r="D28" s="71">
        <v>37.570569000000006</v>
      </c>
      <c r="E28" s="71">
        <v>38.388213999999998</v>
      </c>
      <c r="F28" s="71">
        <v>38.893326999999999</v>
      </c>
      <c r="G28" s="71">
        <v>39.364569000000003</v>
      </c>
      <c r="H28" s="71">
        <v>39.890461999999999</v>
      </c>
      <c r="I28" s="71">
        <v>39.800924000000002</v>
      </c>
      <c r="J28" s="71">
        <v>40.274788000000001</v>
      </c>
      <c r="K28" s="71">
        <v>40.697652999999995</v>
      </c>
      <c r="L28" s="72">
        <v>41.175277999999999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 t="s">
        <v>678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7" thickBot="1">
      <c r="A32" s="1"/>
      <c r="B32" s="1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14" t="s">
        <v>679</v>
      </c>
      <c r="C33" s="60"/>
      <c r="D33" s="60"/>
      <c r="E33" s="60"/>
      <c r="F33" s="60"/>
      <c r="G33" s="60"/>
      <c r="H33" s="60"/>
      <c r="I33" s="60"/>
      <c r="J33" s="60"/>
      <c r="K33" s="60"/>
      <c r="L33" s="6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7" thickBot="1">
      <c r="A34" s="1" t="s">
        <v>680</v>
      </c>
      <c r="B34" s="65" t="s">
        <v>674</v>
      </c>
      <c r="C34" s="67">
        <v>2014</v>
      </c>
      <c r="D34" s="67">
        <v>2015</v>
      </c>
      <c r="E34" s="67">
        <v>2016</v>
      </c>
      <c r="F34" s="67">
        <v>2017</v>
      </c>
      <c r="G34" s="67">
        <v>2018</v>
      </c>
      <c r="H34" s="67">
        <v>2019</v>
      </c>
      <c r="I34" s="67">
        <v>2020</v>
      </c>
      <c r="J34" s="67">
        <v>2021</v>
      </c>
      <c r="K34" s="67">
        <v>2022</v>
      </c>
      <c r="L34" s="68">
        <v>2023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2" t="s">
        <v>80</v>
      </c>
      <c r="C35" s="266">
        <v>19.053108000000002</v>
      </c>
      <c r="D35" s="266">
        <v>18.928849</v>
      </c>
      <c r="E35" s="266">
        <v>18.824614</v>
      </c>
      <c r="F35" s="266">
        <v>18.759584</v>
      </c>
      <c r="G35" s="266">
        <v>18.912376000000002</v>
      </c>
      <c r="H35" s="266">
        <v>19.239999000000001</v>
      </c>
      <c r="I35" s="266">
        <v>19.097094999999999</v>
      </c>
      <c r="J35" s="266">
        <v>19.084944</v>
      </c>
      <c r="K35" s="266">
        <v>19.099791</v>
      </c>
      <c r="L35" s="88">
        <v>19.151042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69" t="s">
        <v>121</v>
      </c>
      <c r="C36" s="14">
        <v>11.208639999999999</v>
      </c>
      <c r="D36" s="14">
        <v>11.927582000000001</v>
      </c>
      <c r="E36" s="14">
        <v>12.574071</v>
      </c>
      <c r="F36" s="14">
        <v>12.901393000000001</v>
      </c>
      <c r="G36" s="14">
        <v>12.951300999999999</v>
      </c>
      <c r="H36" s="14">
        <v>12.852057</v>
      </c>
      <c r="I36" s="14">
        <v>12.498946</v>
      </c>
      <c r="J36" s="14">
        <v>12.146239</v>
      </c>
      <c r="K36" s="14">
        <v>11.746621999999999</v>
      </c>
      <c r="L36" s="70">
        <v>11.227758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69" t="s">
        <v>681</v>
      </c>
      <c r="C37" s="14">
        <v>0.19264600000000001</v>
      </c>
      <c r="D37" s="14">
        <v>0.24880600000000003</v>
      </c>
      <c r="E37" s="14">
        <v>0.321876</v>
      </c>
      <c r="F37" s="14">
        <v>0.41692000000000001</v>
      </c>
      <c r="G37" s="14">
        <v>0.53492200000000001</v>
      </c>
      <c r="H37" s="14">
        <v>0.66536700000000004</v>
      </c>
      <c r="I37" s="14">
        <v>0.87353700000000001</v>
      </c>
      <c r="J37" s="14">
        <v>1.2445780000000002</v>
      </c>
      <c r="K37" s="14">
        <v>1.675214</v>
      </c>
      <c r="L37" s="70">
        <v>2.2329150000000002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69" t="s">
        <v>587</v>
      </c>
      <c r="C38" s="14">
        <v>5.8873999999999996E-2</v>
      </c>
      <c r="D38" s="14">
        <v>6.5463999999999994E-2</v>
      </c>
      <c r="E38" s="14">
        <v>7.1697999999999998E-2</v>
      </c>
      <c r="F38" s="14">
        <v>8.2046000000000008E-2</v>
      </c>
      <c r="G38" s="14">
        <v>9.4658999999999993E-2</v>
      </c>
      <c r="H38" s="14">
        <v>0.12689700000000001</v>
      </c>
      <c r="I38" s="14">
        <v>0.22783</v>
      </c>
      <c r="J38" s="14">
        <v>0.41370100000000004</v>
      </c>
      <c r="K38" s="14">
        <v>0.66568100000000008</v>
      </c>
      <c r="L38" s="70">
        <v>0.96823099999999995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7" thickBot="1">
      <c r="A39" s="1"/>
      <c r="B39" s="5" t="s">
        <v>88</v>
      </c>
      <c r="C39" s="71">
        <v>30.513268</v>
      </c>
      <c r="D39" s="71">
        <v>31.170701000000001</v>
      </c>
      <c r="E39" s="71">
        <v>31.792258999999998</v>
      </c>
      <c r="F39" s="71">
        <v>32.159942999999998</v>
      </c>
      <c r="G39" s="71">
        <v>32.493258000000004</v>
      </c>
      <c r="H39" s="71">
        <v>32.884320000000002</v>
      </c>
      <c r="I39" s="71">
        <v>32.697408000000003</v>
      </c>
      <c r="J39" s="71">
        <v>32.889462000000002</v>
      </c>
      <c r="K39" s="71">
        <v>33.187307999999994</v>
      </c>
      <c r="L39" s="72">
        <v>33.579946000000007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7" thickBot="1">
      <c r="A40" s="1"/>
      <c r="B40" s="1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>
      <c r="A41" s="1" t="s">
        <v>682</v>
      </c>
      <c r="B41" s="114" t="s">
        <v>683</v>
      </c>
      <c r="C41" s="60"/>
      <c r="D41" s="60"/>
      <c r="E41" s="60"/>
      <c r="F41" s="60"/>
      <c r="G41" s="60"/>
      <c r="H41" s="60"/>
      <c r="I41" s="60"/>
      <c r="J41" s="60"/>
      <c r="K41" s="60"/>
      <c r="L41" s="6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7" thickBot="1">
      <c r="A42" s="1"/>
      <c r="B42" s="61" t="s">
        <v>684</v>
      </c>
      <c r="C42" s="62">
        <v>2014</v>
      </c>
      <c r="D42" s="62">
        <v>2015</v>
      </c>
      <c r="E42" s="62">
        <v>2016</v>
      </c>
      <c r="F42" s="62">
        <v>2017</v>
      </c>
      <c r="G42" s="62">
        <v>2018</v>
      </c>
      <c r="H42" s="62">
        <v>2019</v>
      </c>
      <c r="I42" s="62">
        <v>2020</v>
      </c>
      <c r="J42" s="62">
        <v>2021</v>
      </c>
      <c r="K42" s="62">
        <v>2022</v>
      </c>
      <c r="L42" s="63">
        <v>2023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>
      <c r="A43" s="1"/>
      <c r="B43" s="2" t="s">
        <v>685</v>
      </c>
      <c r="C43" s="27">
        <v>12.363</v>
      </c>
      <c r="D43" s="27">
        <v>20.957999999999998</v>
      </c>
      <c r="E43" s="27">
        <v>29.72</v>
      </c>
      <c r="F43" s="27">
        <v>42.02</v>
      </c>
      <c r="G43" s="27">
        <v>56.31</v>
      </c>
      <c r="H43" s="27">
        <v>90.858000000000004</v>
      </c>
      <c r="I43" s="27">
        <v>193.99199999999999</v>
      </c>
      <c r="J43" s="27">
        <v>379.22</v>
      </c>
      <c r="K43" s="27">
        <v>628.98400000000004</v>
      </c>
      <c r="L43" s="212">
        <v>930.649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>
      <c r="A44" s="1"/>
      <c r="B44" s="69" t="s">
        <v>686</v>
      </c>
      <c r="C44" s="25">
        <v>184.952</v>
      </c>
      <c r="D44" s="25">
        <v>224.98500000000001</v>
      </c>
      <c r="E44" s="25">
        <v>272.43</v>
      </c>
      <c r="F44" s="25">
        <v>337.71600000000001</v>
      </c>
      <c r="G44" s="25">
        <v>418.32800000000003</v>
      </c>
      <c r="H44" s="25">
        <v>519.20699999999999</v>
      </c>
      <c r="I44" s="25">
        <v>668.65700000000004</v>
      </c>
      <c r="J44" s="25">
        <v>932.81100000000004</v>
      </c>
      <c r="K44" s="25">
        <v>1271.1600000000001</v>
      </c>
      <c r="L44" s="26">
        <v>1702.6130000000001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>
      <c r="A45" s="1"/>
      <c r="B45" s="69" t="s">
        <v>687</v>
      </c>
      <c r="C45" s="25">
        <v>7.6939999999999991</v>
      </c>
      <c r="D45" s="25">
        <v>23.821000000000002</v>
      </c>
      <c r="E45" s="25">
        <v>49.445999999999998</v>
      </c>
      <c r="F45" s="25">
        <v>79.204000000000008</v>
      </c>
      <c r="G45" s="25">
        <v>116.59399999999999</v>
      </c>
      <c r="H45" s="25">
        <v>146.16000000000003</v>
      </c>
      <c r="I45" s="25">
        <v>204.88</v>
      </c>
      <c r="J45" s="25">
        <v>311.767</v>
      </c>
      <c r="K45" s="25">
        <v>404.05400000000003</v>
      </c>
      <c r="L45" s="26">
        <v>530.30200000000002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>
      <c r="A46" s="1"/>
      <c r="B46" s="69" t="s">
        <v>688</v>
      </c>
      <c r="C46" s="25">
        <v>2.1920000000000002</v>
      </c>
      <c r="D46" s="25">
        <v>3.8340000000000001</v>
      </c>
      <c r="E46" s="25">
        <v>5.5949999999999998</v>
      </c>
      <c r="F46" s="25">
        <v>7.8259999999999996</v>
      </c>
      <c r="G46" s="25">
        <v>9.6829999999999998</v>
      </c>
      <c r="H46" s="25">
        <v>9.9260000000000002</v>
      </c>
      <c r="I46" s="25">
        <v>9.7520000000000007</v>
      </c>
      <c r="J46" s="25">
        <v>9.7840000000000007</v>
      </c>
      <c r="K46" s="25">
        <v>9.7050000000000001</v>
      </c>
      <c r="L46" s="26">
        <v>9.734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>
      <c r="A47" s="1"/>
      <c r="B47" s="69" t="s">
        <v>689</v>
      </c>
      <c r="C47" s="25">
        <v>1.6E-2</v>
      </c>
      <c r="D47" s="25">
        <v>2.5999999999999999E-2</v>
      </c>
      <c r="E47" s="25">
        <v>3.4000000000000002E-2</v>
      </c>
      <c r="F47" s="25">
        <v>6.8000000000000005E-2</v>
      </c>
      <c r="G47" s="25">
        <v>0.104</v>
      </c>
      <c r="H47" s="25">
        <v>0.183</v>
      </c>
      <c r="I47" s="25">
        <v>0.217</v>
      </c>
      <c r="J47" s="25">
        <v>0.215</v>
      </c>
      <c r="K47" s="25">
        <v>0.153</v>
      </c>
      <c r="L47" s="26">
        <v>0.13700000000000001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>
      <c r="A48" s="1"/>
      <c r="B48" s="69" t="s">
        <v>690</v>
      </c>
      <c r="C48" s="25">
        <v>43.896999999999998</v>
      </c>
      <c r="D48" s="25">
        <v>40.241999999999997</v>
      </c>
      <c r="E48" s="25">
        <v>35.966000000000001</v>
      </c>
      <c r="F48" s="25">
        <v>31.762</v>
      </c>
      <c r="G48" s="25">
        <v>28.216999999999999</v>
      </c>
      <c r="H48" s="25">
        <v>25.596</v>
      </c>
      <c r="I48" s="25">
        <v>23.567</v>
      </c>
      <c r="J48" s="25">
        <v>24.193999999999999</v>
      </c>
      <c r="K48" s="25">
        <v>26.564</v>
      </c>
      <c r="L48" s="26">
        <v>27.451000000000001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>
      <c r="A49" s="1"/>
      <c r="B49" s="69" t="s">
        <v>587</v>
      </c>
      <c r="C49" s="25">
        <v>0.40600000000000003</v>
      </c>
      <c r="D49" s="25">
        <v>0.40400000000000003</v>
      </c>
      <c r="E49" s="25">
        <v>0.38300000000000001</v>
      </c>
      <c r="F49" s="25">
        <v>0.37</v>
      </c>
      <c r="G49" s="25">
        <v>0.34499999999999997</v>
      </c>
      <c r="H49" s="25">
        <v>0.33400000000000002</v>
      </c>
      <c r="I49" s="25">
        <v>0.30199999999999999</v>
      </c>
      <c r="J49" s="25">
        <v>0.28799999999999998</v>
      </c>
      <c r="K49" s="25">
        <v>0.27500000000000002</v>
      </c>
      <c r="L49" s="26">
        <v>0.26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7" thickBot="1">
      <c r="A50" s="1"/>
      <c r="B50" s="261" t="s">
        <v>691</v>
      </c>
      <c r="C50" s="269">
        <v>251.51999999999998</v>
      </c>
      <c r="D50" s="269">
        <v>314.27000000000004</v>
      </c>
      <c r="E50" s="269">
        <v>393.57400000000001</v>
      </c>
      <c r="F50" s="269">
        <v>498.96600000000001</v>
      </c>
      <c r="G50" s="269">
        <v>629.58100000000002</v>
      </c>
      <c r="H50" s="269">
        <v>792.26400000000012</v>
      </c>
      <c r="I50" s="269">
        <v>1101.367</v>
      </c>
      <c r="J50" s="269">
        <v>1658.279</v>
      </c>
      <c r="K50" s="269">
        <v>2340.895</v>
      </c>
      <c r="L50" s="270">
        <v>3201.1460000000006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>
      <c r="A53" s="1"/>
      <c r="B53" s="1" t="s">
        <v>692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7" thickBo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203" t="s">
        <v>693</v>
      </c>
      <c r="B55" s="114" t="s">
        <v>679</v>
      </c>
      <c r="C55" s="60"/>
      <c r="D55" s="60"/>
      <c r="E55" s="60"/>
      <c r="F55" s="60"/>
      <c r="G55" s="60"/>
      <c r="H55" s="60"/>
      <c r="I55" s="60"/>
      <c r="J55" s="60"/>
      <c r="K55" s="6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7" thickBot="1">
      <c r="A56" s="1"/>
      <c r="B56" s="61" t="s">
        <v>674</v>
      </c>
      <c r="C56" s="62">
        <v>2015</v>
      </c>
      <c r="D56" s="62">
        <v>2016</v>
      </c>
      <c r="E56" s="62">
        <v>2017</v>
      </c>
      <c r="F56" s="62">
        <v>2018</v>
      </c>
      <c r="G56" s="62">
        <v>2019</v>
      </c>
      <c r="H56" s="62">
        <v>2020</v>
      </c>
      <c r="I56" s="62">
        <v>2021</v>
      </c>
      <c r="J56" s="62">
        <v>2022</v>
      </c>
      <c r="K56" s="63">
        <v>2023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1"/>
      <c r="B57" s="69" t="s">
        <v>80</v>
      </c>
      <c r="C57" s="1">
        <v>1.3030109999999999</v>
      </c>
      <c r="D57" s="1">
        <v>1.3393740000000001</v>
      </c>
      <c r="E57" s="1">
        <v>1.3693499999999998</v>
      </c>
      <c r="F57" s="1">
        <v>1.4899149999999999</v>
      </c>
      <c r="G57" s="1">
        <v>1.540122</v>
      </c>
      <c r="H57" s="1">
        <v>1.007863</v>
      </c>
      <c r="I57" s="1">
        <v>0.91168399999999994</v>
      </c>
      <c r="J57" s="1">
        <v>0.82125800000000004</v>
      </c>
      <c r="K57" s="13">
        <v>0.89880799999999994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>
      <c r="A58" s="1"/>
      <c r="B58" s="69" t="s">
        <v>121</v>
      </c>
      <c r="C58" s="1">
        <v>1.2840100000000001</v>
      </c>
      <c r="D58" s="1">
        <v>1.29369</v>
      </c>
      <c r="E58" s="1">
        <v>1.0735350000000001</v>
      </c>
      <c r="F58" s="1">
        <v>0.75562499999999999</v>
      </c>
      <c r="G58" s="1">
        <v>0.622089</v>
      </c>
      <c r="H58" s="1">
        <v>0.30444299999999996</v>
      </c>
      <c r="I58" s="1">
        <v>0.194692</v>
      </c>
      <c r="J58" s="1">
        <v>0.12790199999999999</v>
      </c>
      <c r="K58" s="13">
        <v>0.12617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>
      <c r="A59" s="1"/>
      <c r="B59" s="69" t="s">
        <v>681</v>
      </c>
      <c r="C59" s="1">
        <v>6.2130999999999999E-2</v>
      </c>
      <c r="D59" s="1">
        <v>7.830200000000001E-2</v>
      </c>
      <c r="E59" s="1">
        <v>0.10497500000000001</v>
      </c>
      <c r="F59" s="1">
        <v>0.13043700000000003</v>
      </c>
      <c r="G59" s="1">
        <v>0.14598800000000001</v>
      </c>
      <c r="H59" s="1">
        <v>0.235259</v>
      </c>
      <c r="I59" s="1">
        <v>0.37800599999999995</v>
      </c>
      <c r="J59" s="1">
        <v>0.43223299999999992</v>
      </c>
      <c r="K59" s="13">
        <v>0.6038380000000001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"/>
      <c r="B60" s="69" t="s">
        <v>587</v>
      </c>
      <c r="C60" s="1">
        <v>1.1867999999999998E-2</v>
      </c>
      <c r="D60" s="1">
        <v>1.2407999999999999E-2</v>
      </c>
      <c r="E60" s="1">
        <v>1.6470000000000002E-2</v>
      </c>
      <c r="F60" s="1">
        <v>1.8064999999999998E-2</v>
      </c>
      <c r="G60" s="1">
        <v>3.8376999999999988E-2</v>
      </c>
      <c r="H60" s="1">
        <v>0.10883799999999999</v>
      </c>
      <c r="I60" s="1">
        <v>0.19286299999999998</v>
      </c>
      <c r="J60" s="1">
        <v>0.27073499999999995</v>
      </c>
      <c r="K60" s="13">
        <v>0.31701599999999996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7" thickBot="1">
      <c r="A61" s="1"/>
      <c r="B61" s="5" t="s">
        <v>88</v>
      </c>
      <c r="C61" s="6">
        <v>2.6610200000000002</v>
      </c>
      <c r="D61" s="6">
        <v>2.7237739999999997</v>
      </c>
      <c r="E61" s="6">
        <v>2.56433</v>
      </c>
      <c r="F61" s="6">
        <v>2.3940419999999998</v>
      </c>
      <c r="G61" s="6">
        <v>2.3465760000000002</v>
      </c>
      <c r="H61" s="6">
        <v>1.6564030000000001</v>
      </c>
      <c r="I61" s="6">
        <v>1.6772449999999999</v>
      </c>
      <c r="J61" s="6">
        <v>1.6521279999999998</v>
      </c>
      <c r="K61" s="7">
        <v>1.945832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7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>
      <c r="A63" s="1"/>
      <c r="B63" s="114" t="s">
        <v>683</v>
      </c>
      <c r="C63" s="60"/>
      <c r="D63" s="60"/>
      <c r="E63" s="60"/>
      <c r="F63" s="60"/>
      <c r="G63" s="60"/>
      <c r="H63" s="60"/>
      <c r="I63" s="60"/>
      <c r="J63" s="60"/>
      <c r="K63" s="66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7" thickBot="1">
      <c r="A64" s="1"/>
      <c r="B64" s="61" t="s">
        <v>694</v>
      </c>
      <c r="C64" s="62">
        <v>2015</v>
      </c>
      <c r="D64" s="62">
        <v>2016</v>
      </c>
      <c r="E64" s="62">
        <v>2017</v>
      </c>
      <c r="F64" s="62">
        <v>2018</v>
      </c>
      <c r="G64" s="62">
        <v>2019</v>
      </c>
      <c r="H64" s="62">
        <v>2020</v>
      </c>
      <c r="I64" s="62">
        <v>2021</v>
      </c>
      <c r="J64" s="62">
        <v>2022</v>
      </c>
      <c r="K64" s="63">
        <v>2023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"/>
      <c r="B65" s="2" t="s">
        <v>685</v>
      </c>
      <c r="C65" s="3">
        <v>10.090999999999999</v>
      </c>
      <c r="D65" s="3">
        <v>10.429</v>
      </c>
      <c r="E65" s="3">
        <v>13.913</v>
      </c>
      <c r="F65" s="3">
        <v>15.756</v>
      </c>
      <c r="G65" s="3">
        <v>38.006999999999998</v>
      </c>
      <c r="H65" s="3">
        <v>107.913</v>
      </c>
      <c r="I65" s="3">
        <v>190.42</v>
      </c>
      <c r="J65" s="3">
        <v>266.875</v>
      </c>
      <c r="K65" s="4">
        <v>314.22199999999998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"/>
      <c r="B66" s="69" t="s">
        <v>686</v>
      </c>
      <c r="C66" s="1">
        <v>44.682000000000002</v>
      </c>
      <c r="D66" s="1">
        <v>51.697000000000003</v>
      </c>
      <c r="E66" s="1">
        <v>72.256</v>
      </c>
      <c r="F66" s="1">
        <v>88.246000000000009</v>
      </c>
      <c r="G66" s="1">
        <v>110.962</v>
      </c>
      <c r="H66" s="1">
        <v>168.2</v>
      </c>
      <c r="I66" s="1">
        <v>263.80399999999997</v>
      </c>
      <c r="J66" s="1">
        <v>331.43899999999996</v>
      </c>
      <c r="K66" s="13">
        <v>462.87299999999999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1"/>
      <c r="B67" s="69" t="s">
        <v>687</v>
      </c>
      <c r="C67" s="1">
        <v>17.449000000000002</v>
      </c>
      <c r="D67" s="1">
        <v>26.605</v>
      </c>
      <c r="E67" s="1">
        <v>32.719000000000001</v>
      </c>
      <c r="F67" s="1">
        <v>42.190999999999995</v>
      </c>
      <c r="G67" s="1">
        <v>35.026000000000003</v>
      </c>
      <c r="H67" s="1">
        <v>67.058999999999997</v>
      </c>
      <c r="I67" s="1">
        <v>114.202</v>
      </c>
      <c r="J67" s="1">
        <v>100.794</v>
      </c>
      <c r="K67" s="13">
        <v>140.96499999999997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>
      <c r="A68" s="1"/>
      <c r="B68" s="69" t="s">
        <v>688</v>
      </c>
      <c r="C68" s="1">
        <v>1.714</v>
      </c>
      <c r="D68" s="1">
        <v>1.9279999999999999</v>
      </c>
      <c r="E68" s="1">
        <v>2.504</v>
      </c>
      <c r="F68" s="1">
        <v>2.1709999999999998</v>
      </c>
      <c r="G68" s="1">
        <v>0.251</v>
      </c>
      <c r="H68" s="1">
        <v>5.2999999999999999E-2</v>
      </c>
      <c r="I68" s="1">
        <v>2.8000000000000001E-2</v>
      </c>
      <c r="J68" s="1">
        <v>6.8000000000000005E-2</v>
      </c>
      <c r="K68" s="13">
        <v>0.01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A69" s="1"/>
      <c r="B69" s="69" t="s">
        <v>689</v>
      </c>
      <c r="C69" s="1">
        <v>1.2999999999999999E-2</v>
      </c>
      <c r="D69" s="1">
        <v>1.7000000000000001E-2</v>
      </c>
      <c r="E69" s="1">
        <v>3.5000000000000003E-2</v>
      </c>
      <c r="F69" s="1">
        <v>3.6999999999999998E-2</v>
      </c>
      <c r="G69" s="1">
        <v>0.08</v>
      </c>
      <c r="H69" s="1">
        <v>5.8999999999999997E-2</v>
      </c>
      <c r="I69" s="1">
        <v>1.2E-2</v>
      </c>
      <c r="J69" s="1">
        <v>8.0000000000000002E-3</v>
      </c>
      <c r="K69" s="13">
        <v>2.5999999999999999E-2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>
      <c r="A70" s="1"/>
      <c r="B70" s="69" t="s">
        <v>690</v>
      </c>
      <c r="C70" s="1">
        <v>4.2000000000000003E-2</v>
      </c>
      <c r="D70" s="1">
        <v>3.2000000000000001E-2</v>
      </c>
      <c r="E70" s="1">
        <v>1.4E-2</v>
      </c>
      <c r="F70" s="1">
        <v>9.8000000000000004E-2</v>
      </c>
      <c r="G70" s="1">
        <v>3.5000000000000003E-2</v>
      </c>
      <c r="H70" s="1">
        <v>0.80700000000000005</v>
      </c>
      <c r="I70" s="1">
        <v>2.4</v>
      </c>
      <c r="J70" s="1">
        <v>3.7810000000000001</v>
      </c>
      <c r="K70" s="13">
        <v>2.7549999999999999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>
      <c r="A71" s="1"/>
      <c r="B71" s="69" t="s">
        <v>587</v>
      </c>
      <c r="C71" s="1">
        <v>8.0000000000000002E-3</v>
      </c>
      <c r="D71" s="1">
        <v>2E-3</v>
      </c>
      <c r="E71" s="1">
        <v>4.0000000000000001E-3</v>
      </c>
      <c r="F71" s="1">
        <v>3.0000000000000001E-3</v>
      </c>
      <c r="G71" s="1">
        <v>4.0000000000000001E-3</v>
      </c>
      <c r="H71" s="1">
        <v>6.0000000000000001E-3</v>
      </c>
      <c r="I71" s="1">
        <v>3.0000000000000001E-3</v>
      </c>
      <c r="J71" s="1">
        <v>3.0000000000000001E-3</v>
      </c>
      <c r="K71" s="13">
        <v>3.0000000000000001E-3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7" thickBot="1">
      <c r="A72" s="1"/>
      <c r="B72" s="261" t="s">
        <v>691</v>
      </c>
      <c r="C72" s="262">
        <v>73.999000000000009</v>
      </c>
      <c r="D72" s="262">
        <v>90.71</v>
      </c>
      <c r="E72" s="262">
        <v>121.44500000000001</v>
      </c>
      <c r="F72" s="262">
        <v>148.50200000000001</v>
      </c>
      <c r="G72" s="262">
        <v>184.36500000000001</v>
      </c>
      <c r="H72" s="262">
        <v>344.09700000000004</v>
      </c>
      <c r="I72" s="262">
        <v>570.86899999999991</v>
      </c>
      <c r="J72" s="262">
        <v>702.96799999999996</v>
      </c>
      <c r="K72" s="263">
        <v>920.85399999999993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>
      <c r="A75" s="1"/>
      <c r="B75" s="1" t="s">
        <v>695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7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>
      <c r="A77" s="203" t="s">
        <v>672</v>
      </c>
      <c r="B77" s="114" t="s">
        <v>696</v>
      </c>
      <c r="C77" s="60"/>
      <c r="D77" s="60"/>
      <c r="E77" s="60"/>
      <c r="F77" s="60"/>
      <c r="G77" s="60"/>
      <c r="H77" s="60"/>
      <c r="I77" s="60"/>
      <c r="J77" s="60"/>
      <c r="K77" s="60"/>
      <c r="L77" s="6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7" thickBot="1">
      <c r="A78" s="203" t="s">
        <v>697</v>
      </c>
      <c r="B78" s="61" t="s">
        <v>698</v>
      </c>
      <c r="C78" s="62">
        <v>2014</v>
      </c>
      <c r="D78" s="62">
        <v>2015</v>
      </c>
      <c r="E78" s="62">
        <v>2016</v>
      </c>
      <c r="F78" s="62">
        <v>2017</v>
      </c>
      <c r="G78" s="62">
        <v>2018</v>
      </c>
      <c r="H78" s="62">
        <v>2019</v>
      </c>
      <c r="I78" s="62">
        <v>2020</v>
      </c>
      <c r="J78" s="62">
        <v>2021</v>
      </c>
      <c r="K78" s="62">
        <v>2022</v>
      </c>
      <c r="L78" s="63">
        <v>2023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>
      <c r="A79" s="1"/>
      <c r="B79" s="2" t="s">
        <v>699</v>
      </c>
      <c r="C79" s="3">
        <v>36714.834000000003</v>
      </c>
      <c r="D79" s="3">
        <v>37570.569000000003</v>
      </c>
      <c r="E79" s="3">
        <v>38388.214</v>
      </c>
      <c r="F79" s="3">
        <v>38893.326999999997</v>
      </c>
      <c r="G79" s="3">
        <v>39364.569000000003</v>
      </c>
      <c r="H79" s="3">
        <v>39890.462</v>
      </c>
      <c r="I79" s="3">
        <v>39800.923999999999</v>
      </c>
      <c r="J79" s="3">
        <v>40274.788</v>
      </c>
      <c r="K79" s="3">
        <v>40697.652999999998</v>
      </c>
      <c r="L79" s="4">
        <v>41175.277999999998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>
      <c r="A80" s="1"/>
      <c r="B80" s="69" t="s">
        <v>700</v>
      </c>
      <c r="C80" s="1">
        <v>36714834</v>
      </c>
      <c r="D80" s="1">
        <v>37570569</v>
      </c>
      <c r="E80" s="1">
        <v>38388214</v>
      </c>
      <c r="F80" s="1">
        <v>38893327</v>
      </c>
      <c r="G80" s="1">
        <v>39364569</v>
      </c>
      <c r="H80" s="1">
        <v>39890462</v>
      </c>
      <c r="I80" s="1">
        <v>39800924</v>
      </c>
      <c r="J80" s="1">
        <v>40274788</v>
      </c>
      <c r="K80" s="1">
        <v>40697653</v>
      </c>
      <c r="L80" s="13">
        <v>41175278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>
      <c r="A81" s="1"/>
      <c r="B81" s="69" t="s">
        <v>701</v>
      </c>
      <c r="C81" s="1">
        <v>8591</v>
      </c>
      <c r="D81" s="1">
        <v>8494</v>
      </c>
      <c r="E81" s="1">
        <v>8476</v>
      </c>
      <c r="F81" s="1">
        <v>8422</v>
      </c>
      <c r="G81" s="1">
        <v>8400</v>
      </c>
      <c r="H81" s="1">
        <v>8385</v>
      </c>
      <c r="I81" s="1">
        <v>8380</v>
      </c>
      <c r="J81" s="1">
        <v>8386</v>
      </c>
      <c r="K81" s="1">
        <v>8380</v>
      </c>
      <c r="L81" s="13">
        <v>8354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7" thickBot="1">
      <c r="A82" s="1"/>
      <c r="B82" s="5" t="s">
        <v>702</v>
      </c>
      <c r="C82" s="78">
        <v>4273.6391572575949</v>
      </c>
      <c r="D82" s="78">
        <v>4423.1891923710855</v>
      </c>
      <c r="E82" s="78">
        <v>4529.048371873525</v>
      </c>
      <c r="F82" s="78">
        <v>4618.06304915697</v>
      </c>
      <c r="G82" s="78">
        <v>4686.2582142857145</v>
      </c>
      <c r="H82" s="78">
        <v>4757.3598091830654</v>
      </c>
      <c r="I82" s="78">
        <v>4749.5136038186156</v>
      </c>
      <c r="J82" s="78">
        <v>4802.6219890293351</v>
      </c>
      <c r="K82" s="78">
        <v>4856.5218377088304</v>
      </c>
      <c r="L82" s="287">
        <v>4928.8099114196793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>
      <c r="A85" s="1"/>
      <c r="B85" s="1" t="s">
        <v>703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7" thickBo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>
      <c r="A87" s="1"/>
      <c r="B87" s="114" t="s">
        <v>704</v>
      </c>
      <c r="C87" s="60"/>
      <c r="D87" s="60"/>
      <c r="E87" s="60"/>
      <c r="F87" s="60"/>
      <c r="G87" s="6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7" thickBot="1">
      <c r="A88" s="1" t="s">
        <v>705</v>
      </c>
      <c r="B88" s="61" t="s">
        <v>698</v>
      </c>
      <c r="C88" s="62">
        <v>2019</v>
      </c>
      <c r="D88" s="62">
        <v>2020</v>
      </c>
      <c r="E88" s="62">
        <v>2021</v>
      </c>
      <c r="F88" s="62">
        <v>2022</v>
      </c>
      <c r="G88" s="63">
        <v>2023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>
      <c r="A89" s="1"/>
      <c r="B89" s="2" t="s">
        <v>706</v>
      </c>
      <c r="C89" s="3">
        <v>6012</v>
      </c>
      <c r="D89" s="3">
        <v>8107</v>
      </c>
      <c r="E89" s="3">
        <v>11739</v>
      </c>
      <c r="F89" s="3">
        <v>16157</v>
      </c>
      <c r="G89" s="4">
        <v>24807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>
      <c r="A90" s="1"/>
      <c r="B90" s="69" t="s">
        <v>707</v>
      </c>
      <c r="C90" s="1">
        <v>5561</v>
      </c>
      <c r="D90" s="1">
        <v>6595</v>
      </c>
      <c r="E90" s="1">
        <v>8780</v>
      </c>
      <c r="F90" s="1">
        <v>11926</v>
      </c>
      <c r="G90" s="13">
        <v>15545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>
      <c r="A91" s="1"/>
      <c r="B91" s="69" t="s">
        <v>708</v>
      </c>
      <c r="C91" s="1">
        <v>4296</v>
      </c>
      <c r="D91" s="1">
        <v>5763</v>
      </c>
      <c r="E91" s="1">
        <v>7914</v>
      </c>
      <c r="F91" s="1">
        <v>10427</v>
      </c>
      <c r="G91" s="13">
        <v>12186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>
      <c r="A92" s="1"/>
      <c r="B92" s="69" t="s">
        <v>709</v>
      </c>
      <c r="C92" s="1">
        <v>3245</v>
      </c>
      <c r="D92" s="1">
        <v>3641</v>
      </c>
      <c r="E92" s="1">
        <v>4319</v>
      </c>
      <c r="F92" s="1">
        <v>5452</v>
      </c>
      <c r="G92" s="13">
        <v>6105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>
      <c r="A93" s="1"/>
      <c r="B93" s="69" t="s">
        <v>710</v>
      </c>
      <c r="C93" s="1">
        <v>1957</v>
      </c>
      <c r="D93" s="1">
        <v>2275</v>
      </c>
      <c r="E93" s="1">
        <v>2511</v>
      </c>
      <c r="F93" s="1">
        <v>3616</v>
      </c>
      <c r="G93" s="13">
        <v>4822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>
      <c r="A94" s="1"/>
      <c r="B94" s="69" t="s">
        <v>711</v>
      </c>
      <c r="C94" s="1">
        <v>1819</v>
      </c>
      <c r="D94" s="1">
        <v>2161</v>
      </c>
      <c r="E94" s="1">
        <v>2657</v>
      </c>
      <c r="F94" s="1">
        <v>2730</v>
      </c>
      <c r="G94" s="13">
        <v>2832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>
      <c r="A95" s="1"/>
      <c r="B95" s="69" t="s">
        <v>87</v>
      </c>
      <c r="C95" s="1">
        <v>6606</v>
      </c>
      <c r="D95" s="1">
        <v>7954</v>
      </c>
      <c r="E95" s="1">
        <v>9577</v>
      </c>
      <c r="F95" s="1">
        <v>11445</v>
      </c>
      <c r="G95" s="13">
        <v>12248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>
      <c r="A96" s="1"/>
      <c r="B96" s="69" t="s">
        <v>712</v>
      </c>
      <c r="C96" s="1">
        <v>1391</v>
      </c>
      <c r="D96" s="1">
        <v>1979</v>
      </c>
      <c r="E96" s="1">
        <v>2314</v>
      </c>
      <c r="F96" s="1">
        <v>2681</v>
      </c>
      <c r="G96" s="13">
        <v>2749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>
      <c r="A97" s="1"/>
      <c r="B97" s="69" t="s">
        <v>713</v>
      </c>
      <c r="C97" s="1">
        <v>1308</v>
      </c>
      <c r="D97" s="1">
        <v>1522</v>
      </c>
      <c r="E97" s="1">
        <v>1609</v>
      </c>
      <c r="F97" s="1">
        <v>1629</v>
      </c>
      <c r="G97" s="13">
        <v>1500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>
      <c r="A98" s="1"/>
      <c r="B98" s="69" t="s">
        <v>714</v>
      </c>
      <c r="C98" s="1">
        <v>594</v>
      </c>
      <c r="D98" s="1">
        <v>755</v>
      </c>
      <c r="E98" s="1">
        <v>995</v>
      </c>
      <c r="F98" s="1">
        <v>1378</v>
      </c>
      <c r="G98" s="13">
        <v>1623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>
      <c r="A99" s="1"/>
      <c r="B99" s="69" t="s">
        <v>715</v>
      </c>
      <c r="C99" s="1">
        <v>763</v>
      </c>
      <c r="D99" s="1">
        <v>829</v>
      </c>
      <c r="E99" s="1">
        <v>1046</v>
      </c>
      <c r="F99" s="1">
        <v>1272</v>
      </c>
      <c r="G99" s="13">
        <v>1387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>
      <c r="A100" s="1"/>
      <c r="B100" s="69" t="s">
        <v>716</v>
      </c>
      <c r="C100" s="1">
        <v>657</v>
      </c>
      <c r="D100" s="1">
        <v>788</v>
      </c>
      <c r="E100" s="1">
        <v>1017</v>
      </c>
      <c r="F100" s="1">
        <v>1193</v>
      </c>
      <c r="G100" s="13">
        <v>1388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>
      <c r="A101" s="1"/>
      <c r="B101" s="69" t="s">
        <v>717</v>
      </c>
      <c r="C101" s="1">
        <v>592</v>
      </c>
      <c r="D101" s="1">
        <v>634</v>
      </c>
      <c r="E101" s="1">
        <v>779</v>
      </c>
      <c r="F101" s="1">
        <v>1087</v>
      </c>
      <c r="G101" s="13">
        <v>1159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>
      <c r="A102" s="1"/>
      <c r="B102" s="69" t="s">
        <v>718</v>
      </c>
      <c r="C102" s="1">
        <v>466</v>
      </c>
      <c r="D102" s="1">
        <v>548</v>
      </c>
      <c r="E102" s="1">
        <v>721</v>
      </c>
      <c r="F102" s="1">
        <v>810</v>
      </c>
      <c r="G102" s="13">
        <v>900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>
      <c r="A103" s="1"/>
      <c r="B103" s="69" t="s">
        <v>719</v>
      </c>
      <c r="C103" s="1">
        <v>401</v>
      </c>
      <c r="D103" s="1">
        <v>476</v>
      </c>
      <c r="E103" s="1">
        <v>585</v>
      </c>
      <c r="F103" s="1">
        <v>742</v>
      </c>
      <c r="G103" s="13">
        <v>762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>
      <c r="A104" s="1"/>
      <c r="B104" s="69" t="s">
        <v>720</v>
      </c>
      <c r="C104" s="1">
        <v>153</v>
      </c>
      <c r="D104" s="1">
        <v>185</v>
      </c>
      <c r="E104" s="1">
        <v>241</v>
      </c>
      <c r="F104" s="1">
        <v>337</v>
      </c>
      <c r="G104" s="13">
        <v>441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>
      <c r="A105" s="1"/>
      <c r="B105" s="69" t="s">
        <v>721</v>
      </c>
      <c r="C105" s="1">
        <v>219</v>
      </c>
      <c r="D105" s="1">
        <v>175</v>
      </c>
      <c r="E105" s="1">
        <v>211</v>
      </c>
      <c r="F105" s="1">
        <v>222</v>
      </c>
      <c r="G105" s="13">
        <v>249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>
      <c r="A106" s="1"/>
      <c r="B106" s="69" t="s">
        <v>722</v>
      </c>
      <c r="C106" s="1">
        <v>62</v>
      </c>
      <c r="D106" s="1">
        <v>63</v>
      </c>
      <c r="E106" s="1">
        <v>59</v>
      </c>
      <c r="F106" s="1">
        <v>86</v>
      </c>
      <c r="G106" s="13">
        <v>74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>
      <c r="A107" s="1"/>
      <c r="B107" s="69" t="s">
        <v>723</v>
      </c>
      <c r="C107" s="1">
        <v>0</v>
      </c>
      <c r="D107" s="1">
        <v>0</v>
      </c>
      <c r="E107" s="1">
        <v>0</v>
      </c>
      <c r="F107" s="1">
        <v>8</v>
      </c>
      <c r="G107" s="13">
        <v>16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ht="17" thickBot="1">
      <c r="A108" s="1"/>
      <c r="B108" s="5" t="s">
        <v>88</v>
      </c>
      <c r="C108" s="6">
        <v>29496</v>
      </c>
      <c r="D108" s="6">
        <v>36496</v>
      </c>
      <c r="E108" s="6">
        <v>47497</v>
      </c>
      <c r="F108" s="6">
        <v>61753</v>
      </c>
      <c r="G108" s="7">
        <v>78545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>
      <c r="A111" s="1"/>
      <c r="B111" s="1" t="s">
        <v>724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ht="17" thickBo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>
      <c r="A113" s="1"/>
      <c r="B113" s="114" t="s">
        <v>725</v>
      </c>
      <c r="C113" s="60"/>
      <c r="D113" s="60"/>
      <c r="E113" s="60"/>
      <c r="F113" s="60"/>
      <c r="G113" s="60"/>
      <c r="H113" s="60"/>
      <c r="I113" s="60"/>
      <c r="J113" s="66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ht="17" thickBot="1">
      <c r="A114" s="203" t="s">
        <v>726</v>
      </c>
      <c r="B114" s="61" t="s">
        <v>698</v>
      </c>
      <c r="C114" s="62">
        <v>2016</v>
      </c>
      <c r="D114" s="62">
        <v>2017</v>
      </c>
      <c r="E114" s="62">
        <v>2018</v>
      </c>
      <c r="F114" s="62">
        <v>2019</v>
      </c>
      <c r="G114" s="62">
        <v>2020</v>
      </c>
      <c r="H114" s="62">
        <v>2021</v>
      </c>
      <c r="I114" s="62">
        <v>2022</v>
      </c>
      <c r="J114" s="63">
        <v>2023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>
      <c r="A115" s="1"/>
      <c r="B115" s="2" t="s">
        <v>727</v>
      </c>
      <c r="C115" s="3">
        <v>4663</v>
      </c>
      <c r="D115" s="3">
        <v>6002</v>
      </c>
      <c r="E115" s="3">
        <v>7846</v>
      </c>
      <c r="F115" s="3">
        <v>10718</v>
      </c>
      <c r="G115" s="3">
        <v>14226</v>
      </c>
      <c r="H115" s="3">
        <v>19080</v>
      </c>
      <c r="I115" s="3">
        <v>23464</v>
      </c>
      <c r="J115" s="4">
        <v>32037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>
      <c r="A116" s="1"/>
      <c r="B116" s="69" t="s">
        <v>728</v>
      </c>
      <c r="C116" s="1">
        <v>910</v>
      </c>
      <c r="D116" s="1">
        <v>968</v>
      </c>
      <c r="E116" s="1">
        <v>1297</v>
      </c>
      <c r="F116" s="1">
        <v>3366</v>
      </c>
      <c r="G116" s="1">
        <v>2867</v>
      </c>
      <c r="H116" s="1">
        <v>4293</v>
      </c>
      <c r="I116" s="1">
        <v>7092</v>
      </c>
      <c r="J116" s="13">
        <v>11710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>
      <c r="A117" s="1"/>
      <c r="B117" s="69" t="s">
        <v>729</v>
      </c>
      <c r="C117" s="1">
        <v>823</v>
      </c>
      <c r="D117" s="1">
        <v>961</v>
      </c>
      <c r="E117" s="1">
        <v>1571</v>
      </c>
      <c r="F117" s="1">
        <v>2411</v>
      </c>
      <c r="G117" s="1">
        <v>3309</v>
      </c>
      <c r="H117" s="1">
        <v>4089</v>
      </c>
      <c r="I117" s="1">
        <v>4976</v>
      </c>
      <c r="J117" s="13">
        <v>6294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>
      <c r="A118" s="1"/>
      <c r="B118" s="69" t="s">
        <v>730</v>
      </c>
      <c r="C118" s="1">
        <v>150</v>
      </c>
      <c r="D118" s="1">
        <v>262</v>
      </c>
      <c r="E118" s="1">
        <v>340</v>
      </c>
      <c r="F118" s="1">
        <v>476</v>
      </c>
      <c r="G118" s="1">
        <v>562</v>
      </c>
      <c r="H118" s="1">
        <v>998</v>
      </c>
      <c r="I118" s="1">
        <v>1731</v>
      </c>
      <c r="J118" s="13">
        <v>3824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ht="17" thickBot="1">
      <c r="A119" s="1"/>
      <c r="B119" s="5" t="s">
        <v>88</v>
      </c>
      <c r="C119" s="6">
        <v>6546</v>
      </c>
      <c r="D119" s="6">
        <v>8193</v>
      </c>
      <c r="E119" s="6">
        <v>11054</v>
      </c>
      <c r="F119" s="6">
        <v>16971</v>
      </c>
      <c r="G119" s="6">
        <v>20964</v>
      </c>
      <c r="H119" s="6">
        <v>28460</v>
      </c>
      <c r="I119" s="6">
        <v>37263</v>
      </c>
      <c r="J119" s="7">
        <v>53865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17" thickBo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>
      <c r="A122" s="1"/>
      <c r="B122" s="1" t="s">
        <v>731</v>
      </c>
      <c r="C122" s="59"/>
      <c r="D122" s="66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ht="17" thickBot="1">
      <c r="A123" s="1"/>
      <c r="B123" s="1"/>
      <c r="C123" s="61" t="s">
        <v>732</v>
      </c>
      <c r="D123" s="6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>
      <c r="A124" s="1"/>
      <c r="B124" s="1"/>
      <c r="C124" s="2" t="s">
        <v>733</v>
      </c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>
      <c r="A125" s="1"/>
      <c r="B125" s="1"/>
      <c r="C125" s="69" t="s">
        <v>677</v>
      </c>
      <c r="D125" s="1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ht="17" thickBot="1">
      <c r="A126" s="1"/>
      <c r="B126" s="1"/>
      <c r="C126" s="5" t="s">
        <v>87</v>
      </c>
      <c r="D126" s="7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</sheetData>
  <hyperlinks>
    <hyperlink ref="A8" r:id="rId1" xr:uid="{525652BA-E4F3-AF4B-BFA8-333E9004F385}"/>
    <hyperlink ref="A19" r:id="rId2" xr:uid="{AEBAC432-BCC1-804B-BB15-0CB3D23DE4A4}"/>
    <hyperlink ref="A55" r:id="rId3" xr:uid="{FE79A618-6E66-E64C-8B71-E8F74423C8B2}"/>
    <hyperlink ref="A77" r:id="rId4" xr:uid="{34C9A8C8-3F95-4749-AEAB-AD0401C5C69C}"/>
    <hyperlink ref="A78" r:id="rId5" xr:uid="{F6DCFBBF-04C2-994C-BC2E-971BBBD01CF7}"/>
    <hyperlink ref="A114" r:id="rId6" location="charger-type" xr:uid="{BA6F2347-46C0-E047-BBD2-4F8B6B33C0F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17A8-60E7-0A4B-A09C-245610B4482E}">
  <dimension ref="A1:AZ500"/>
  <sheetViews>
    <sheetView workbookViewId="0">
      <selection activeCell="D49" sqref="D49"/>
    </sheetView>
  </sheetViews>
  <sheetFormatPr baseColWidth="10" defaultColWidth="11" defaultRowHeight="16"/>
  <cols>
    <col min="2" max="2" width="14.33203125" bestFit="1" customWidth="1"/>
    <col min="3" max="3" width="111.83203125" bestFit="1" customWidth="1"/>
  </cols>
  <sheetData>
    <row r="1" spans="1:52" ht="17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294"/>
      <c r="C2" s="295"/>
      <c r="D2" s="293"/>
      <c r="E2" s="29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7" thickBot="1">
      <c r="A3" s="1"/>
      <c r="B3" s="296" t="s">
        <v>11</v>
      </c>
      <c r="C3" s="297"/>
      <c r="D3" s="293"/>
      <c r="E3" s="29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>
      <c r="A4" s="1"/>
      <c r="B4" s="298" t="s">
        <v>734</v>
      </c>
      <c r="C4" s="299" t="s">
        <v>735</v>
      </c>
      <c r="D4" s="293"/>
      <c r="E4" s="29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>
      <c r="A5" s="1"/>
      <c r="B5" s="300" t="s">
        <v>736</v>
      </c>
      <c r="C5" s="301" t="s">
        <v>737</v>
      </c>
      <c r="D5" s="293"/>
      <c r="E5" s="29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>
      <c r="A6" s="1"/>
      <c r="B6" s="300" t="s">
        <v>738</v>
      </c>
      <c r="C6" s="301" t="s">
        <v>739</v>
      </c>
      <c r="D6" s="293"/>
      <c r="E6" s="29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>
      <c r="A7" s="1"/>
      <c r="B7" s="300" t="s">
        <v>685</v>
      </c>
      <c r="C7" s="301" t="s">
        <v>740</v>
      </c>
      <c r="D7" s="293"/>
      <c r="E7" s="29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>
      <c r="A8" s="1"/>
      <c r="B8" s="300" t="s">
        <v>741</v>
      </c>
      <c r="C8" s="301" t="s">
        <v>742</v>
      </c>
      <c r="D8" s="293"/>
      <c r="E8" s="29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>
      <c r="A9" s="1"/>
      <c r="B9" s="300" t="s">
        <v>743</v>
      </c>
      <c r="C9" s="301" t="s">
        <v>744</v>
      </c>
      <c r="D9" s="293"/>
      <c r="E9" s="29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>
      <c r="A10" s="1"/>
      <c r="B10" s="300" t="s">
        <v>745</v>
      </c>
      <c r="C10" s="301" t="s">
        <v>746</v>
      </c>
      <c r="D10" s="293"/>
      <c r="E10" s="29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>
      <c r="A11" s="1"/>
      <c r="B11" s="300" t="s">
        <v>747</v>
      </c>
      <c r="C11" s="301" t="s">
        <v>617</v>
      </c>
      <c r="D11" s="293"/>
      <c r="E11" s="29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>
      <c r="A12" s="1"/>
      <c r="B12" s="300" t="s">
        <v>748</v>
      </c>
      <c r="C12" s="301" t="s">
        <v>749</v>
      </c>
      <c r="D12" s="293"/>
      <c r="E12" s="29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>
      <c r="A13" s="1"/>
      <c r="B13" s="300" t="s">
        <v>750</v>
      </c>
      <c r="C13" s="301" t="s">
        <v>751</v>
      </c>
      <c r="D13" s="293"/>
      <c r="E13" s="29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>
      <c r="A14" s="1"/>
      <c r="B14" s="300" t="s">
        <v>752</v>
      </c>
      <c r="C14" s="301" t="s">
        <v>753</v>
      </c>
      <c r="D14" s="293"/>
      <c r="E14" s="29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>
      <c r="A15" s="1"/>
      <c r="B15" s="300" t="s">
        <v>754</v>
      </c>
      <c r="C15" s="301" t="s">
        <v>755</v>
      </c>
      <c r="D15" s="293"/>
      <c r="E15" s="29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>
      <c r="A16" s="1"/>
      <c r="B16" s="300" t="s">
        <v>756</v>
      </c>
      <c r="C16" s="301" t="s">
        <v>757</v>
      </c>
      <c r="D16" s="293"/>
      <c r="E16" s="29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>
      <c r="A17" s="1"/>
      <c r="B17" s="300" t="s">
        <v>758</v>
      </c>
      <c r="C17" s="301" t="s">
        <v>759</v>
      </c>
      <c r="D17" s="293"/>
      <c r="E17" s="29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>
      <c r="A18" s="1"/>
      <c r="B18" s="300" t="s">
        <v>760</v>
      </c>
      <c r="C18" s="301" t="s">
        <v>761</v>
      </c>
      <c r="D18" s="293"/>
      <c r="E18" s="29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>
      <c r="A19" s="1"/>
      <c r="B19" s="300" t="s">
        <v>762</v>
      </c>
      <c r="C19" s="301" t="s">
        <v>763</v>
      </c>
      <c r="D19" s="293"/>
      <c r="E19" s="29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>
      <c r="A20" s="1"/>
      <c r="B20" s="300" t="s">
        <v>764</v>
      </c>
      <c r="C20" s="301" t="s">
        <v>765</v>
      </c>
      <c r="D20" s="293"/>
      <c r="E20" s="29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300" t="s">
        <v>766</v>
      </c>
      <c r="C21" s="301" t="s">
        <v>767</v>
      </c>
      <c r="D21" s="293"/>
      <c r="E21" s="29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300" t="s">
        <v>768</v>
      </c>
      <c r="C22" s="301" t="s">
        <v>769</v>
      </c>
      <c r="D22" s="293"/>
      <c r="E22" s="29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300" t="s">
        <v>770</v>
      </c>
      <c r="C23" s="301" t="s">
        <v>771</v>
      </c>
      <c r="D23" s="293"/>
      <c r="E23" s="29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300" t="s">
        <v>772</v>
      </c>
      <c r="C24" s="301" t="s">
        <v>773</v>
      </c>
      <c r="D24" s="293"/>
      <c r="E24" s="29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300" t="s">
        <v>774</v>
      </c>
      <c r="C25" s="301" t="s">
        <v>775</v>
      </c>
      <c r="D25" s="293"/>
      <c r="E25" s="29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300" t="s">
        <v>505</v>
      </c>
      <c r="C26" s="301" t="s">
        <v>776</v>
      </c>
      <c r="D26" s="293"/>
      <c r="E26" s="29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300" t="s">
        <v>777</v>
      </c>
      <c r="C27" s="301" t="s">
        <v>778</v>
      </c>
      <c r="D27" s="293"/>
      <c r="E27" s="29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300" t="s">
        <v>446</v>
      </c>
      <c r="C28" s="301" t="s">
        <v>779</v>
      </c>
      <c r="D28" s="293"/>
      <c r="E28" s="29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300" t="s">
        <v>780</v>
      </c>
      <c r="C29" s="301" t="s">
        <v>781</v>
      </c>
      <c r="D29" s="293"/>
      <c r="E29" s="29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>
      <c r="A30" s="1"/>
      <c r="B30" s="300" t="s">
        <v>782</v>
      </c>
      <c r="C30" s="301" t="s">
        <v>783</v>
      </c>
      <c r="D30" s="293"/>
      <c r="E30" s="29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300" t="s">
        <v>784</v>
      </c>
      <c r="C31" s="301" t="s">
        <v>785</v>
      </c>
      <c r="D31" s="293"/>
      <c r="E31" s="29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300" t="s">
        <v>523</v>
      </c>
      <c r="C32" s="301" t="s">
        <v>786</v>
      </c>
      <c r="D32" s="293"/>
      <c r="E32" s="29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300" t="s">
        <v>588</v>
      </c>
      <c r="C33" s="301" t="s">
        <v>787</v>
      </c>
      <c r="D33" s="293"/>
      <c r="E33" s="29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300" t="s">
        <v>788</v>
      </c>
      <c r="C34" s="301" t="s">
        <v>789</v>
      </c>
      <c r="D34" s="293"/>
      <c r="E34" s="29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300" t="s">
        <v>790</v>
      </c>
      <c r="C35" s="301" t="s">
        <v>791</v>
      </c>
      <c r="D35" s="293"/>
      <c r="E35" s="29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300" t="s">
        <v>792</v>
      </c>
      <c r="C36" s="301" t="s">
        <v>793</v>
      </c>
      <c r="D36" s="293"/>
      <c r="E36" s="29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300" t="s">
        <v>610</v>
      </c>
      <c r="C37" s="301" t="s">
        <v>794</v>
      </c>
      <c r="D37" s="293"/>
      <c r="E37" s="29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300" t="s">
        <v>795</v>
      </c>
      <c r="C38" s="301" t="s">
        <v>796</v>
      </c>
      <c r="D38" s="293"/>
      <c r="E38" s="29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300" t="s">
        <v>797</v>
      </c>
      <c r="C39" s="301" t="s">
        <v>798</v>
      </c>
      <c r="D39" s="293"/>
      <c r="E39" s="29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300" t="s">
        <v>608</v>
      </c>
      <c r="C40" s="301" t="s">
        <v>799</v>
      </c>
      <c r="D40" s="293"/>
      <c r="E40" s="29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>
      <c r="A41" s="1"/>
      <c r="B41" s="300" t="s">
        <v>609</v>
      </c>
      <c r="C41" s="301" t="s">
        <v>800</v>
      </c>
      <c r="D41" s="293"/>
      <c r="E41" s="29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>
      <c r="A42" s="1"/>
      <c r="B42" s="300" t="s">
        <v>801</v>
      </c>
      <c r="C42" s="301" t="s">
        <v>802</v>
      </c>
      <c r="D42" s="293"/>
      <c r="E42" s="29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>
      <c r="A43" s="1"/>
      <c r="B43" s="300" t="s">
        <v>803</v>
      </c>
      <c r="C43" s="301" t="s">
        <v>804</v>
      </c>
      <c r="D43" s="293"/>
      <c r="E43" s="29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>
      <c r="A44" s="1"/>
      <c r="B44" s="300" t="s">
        <v>805</v>
      </c>
      <c r="C44" s="301" t="s">
        <v>806</v>
      </c>
      <c r="D44" s="293"/>
      <c r="E44" s="29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>
      <c r="A45" s="1"/>
      <c r="B45" s="300" t="s">
        <v>807</v>
      </c>
      <c r="C45" s="301" t="s">
        <v>808</v>
      </c>
      <c r="D45" s="293"/>
      <c r="E45" s="29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>
      <c r="A46" s="1"/>
      <c r="B46" s="300" t="s">
        <v>809</v>
      </c>
      <c r="C46" s="301" t="s">
        <v>810</v>
      </c>
      <c r="D46" s="293"/>
      <c r="E46" s="29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>
      <c r="A47" s="1"/>
      <c r="B47" s="300" t="s">
        <v>811</v>
      </c>
      <c r="C47" s="301" t="s">
        <v>812</v>
      </c>
      <c r="D47" s="293"/>
      <c r="E47" s="29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>
      <c r="A48" s="1"/>
      <c r="B48" s="300" t="s">
        <v>813</v>
      </c>
      <c r="C48" s="301" t="s">
        <v>814</v>
      </c>
      <c r="D48" s="293"/>
      <c r="E48" s="29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>
      <c r="A49" s="1"/>
      <c r="B49" s="300" t="s">
        <v>815</v>
      </c>
      <c r="C49" s="301" t="s">
        <v>816</v>
      </c>
      <c r="D49" s="293"/>
      <c r="E49" s="29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>
      <c r="A50" s="1"/>
      <c r="B50" s="300" t="s">
        <v>817</v>
      </c>
      <c r="C50" s="301" t="s">
        <v>818</v>
      </c>
      <c r="D50" s="293"/>
      <c r="E50" s="29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>
      <c r="A51" s="1"/>
      <c r="B51" s="300" t="s">
        <v>616</v>
      </c>
      <c r="C51" s="301" t="s">
        <v>819</v>
      </c>
      <c r="D51" s="293"/>
      <c r="E51" s="29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1"/>
      <c r="B52" s="300" t="s">
        <v>820</v>
      </c>
      <c r="C52" s="301" t="s">
        <v>821</v>
      </c>
      <c r="D52" s="293"/>
      <c r="E52" s="29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>
      <c r="A53" s="1"/>
      <c r="B53" s="300" t="s">
        <v>822</v>
      </c>
      <c r="C53" s="301" t="s">
        <v>823</v>
      </c>
      <c r="D53" s="293"/>
      <c r="E53" s="29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>
      <c r="A54" s="1"/>
      <c r="B54" s="300" t="s">
        <v>824</v>
      </c>
      <c r="C54" s="301" t="s">
        <v>825</v>
      </c>
      <c r="D54" s="293"/>
      <c r="E54" s="29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7" thickBot="1">
      <c r="A55" s="1"/>
      <c r="B55" s="302" t="s">
        <v>826</v>
      </c>
      <c r="C55" s="303" t="s">
        <v>827</v>
      </c>
      <c r="D55" s="293"/>
      <c r="E55" s="29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1:5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1:5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FCFA-B641-7747-A214-BD27781A207E}">
  <dimension ref="A1:AZ500"/>
  <sheetViews>
    <sheetView workbookViewId="0">
      <selection activeCell="H27" sqref="H27"/>
    </sheetView>
  </sheetViews>
  <sheetFormatPr baseColWidth="10" defaultColWidth="11" defaultRowHeight="16"/>
  <cols>
    <col min="2" max="2" width="38" bestFit="1" customWidth="1"/>
    <col min="3" max="3" width="17.33203125" bestFit="1" customWidth="1"/>
  </cols>
  <sheetData>
    <row r="1" spans="1:5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>
      <c r="A4" s="1"/>
      <c r="B4" s="1" t="s">
        <v>828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7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7" thickBot="1">
      <c r="A6" s="1"/>
      <c r="B6" s="28" t="s">
        <v>829</v>
      </c>
      <c r="C6" s="29"/>
      <c r="D6" s="30">
        <v>2022</v>
      </c>
      <c r="E6" s="31">
        <v>2023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>
      <c r="A7" s="1"/>
      <c r="B7" s="32" t="s">
        <v>830</v>
      </c>
      <c r="C7" s="33"/>
      <c r="D7" s="34">
        <v>1941</v>
      </c>
      <c r="E7" s="35">
        <v>1948.2145412240986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>
      <c r="A8" s="1"/>
      <c r="B8" s="36" t="s">
        <v>831</v>
      </c>
      <c r="C8" s="37"/>
      <c r="D8" s="38">
        <v>1748</v>
      </c>
      <c r="E8" s="39">
        <v>1738.9618262676534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>
      <c r="A9" s="1"/>
      <c r="B9" s="36" t="s">
        <v>832</v>
      </c>
      <c r="C9" s="40"/>
      <c r="D9" s="38">
        <v>1721</v>
      </c>
      <c r="E9" s="39">
        <v>1717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>
      <c r="A10" s="1"/>
      <c r="B10" s="36" t="s">
        <v>833</v>
      </c>
      <c r="C10" s="37"/>
      <c r="D10" s="38">
        <v>1471</v>
      </c>
      <c r="E10" s="39">
        <v>1471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>
      <c r="A11" s="1"/>
      <c r="B11" s="36" t="s">
        <v>834</v>
      </c>
      <c r="C11" s="37"/>
      <c r="D11" s="38">
        <v>1365</v>
      </c>
      <c r="E11" s="39">
        <v>1401.3672900848273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>
      <c r="A12" s="1"/>
      <c r="B12" s="36" t="s">
        <v>835</v>
      </c>
      <c r="C12" s="41"/>
      <c r="D12" s="38">
        <v>1265</v>
      </c>
      <c r="E12" s="39">
        <v>1255.6641649191795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>
      <c r="A13" s="1"/>
      <c r="B13" s="36" t="s">
        <v>836</v>
      </c>
      <c r="C13" s="41"/>
      <c r="D13" s="38">
        <v>1247</v>
      </c>
      <c r="E13" s="39">
        <v>1249.823537717921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>
      <c r="A14" s="1"/>
      <c r="B14" s="36" t="s">
        <v>837</v>
      </c>
      <c r="C14" s="42" t="s">
        <v>88</v>
      </c>
      <c r="D14" s="38">
        <v>1340</v>
      </c>
      <c r="E14" s="39">
        <v>1347.8556054866197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>
      <c r="A15" s="1"/>
      <c r="B15" s="36" t="s">
        <v>838</v>
      </c>
      <c r="C15" s="43" t="s">
        <v>839</v>
      </c>
      <c r="D15" s="44">
        <v>1348</v>
      </c>
      <c r="E15" s="45">
        <v>1345.222808407922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>
      <c r="A16" s="1"/>
      <c r="B16" s="46"/>
      <c r="C16" s="43" t="s">
        <v>840</v>
      </c>
      <c r="D16" s="44">
        <v>1354</v>
      </c>
      <c r="E16" s="45">
        <v>1353.4589666238016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>
      <c r="A17" s="1"/>
      <c r="B17" s="46"/>
      <c r="C17" s="43" t="s">
        <v>841</v>
      </c>
      <c r="D17" s="44">
        <v>1292</v>
      </c>
      <c r="E17" s="45">
        <v>1301.4050311055332</v>
      </c>
      <c r="F17" s="1"/>
      <c r="G17" s="1" t="s">
        <v>842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>
      <c r="A18" s="1"/>
      <c r="B18" s="36" t="s">
        <v>843</v>
      </c>
      <c r="C18" s="43" t="s">
        <v>88</v>
      </c>
      <c r="D18" s="44">
        <v>1204</v>
      </c>
      <c r="E18" s="45">
        <v>1203.7078460217706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>
      <c r="A19" s="1"/>
      <c r="B19" s="36" t="s">
        <v>838</v>
      </c>
      <c r="C19" s="43" t="s">
        <v>844</v>
      </c>
      <c r="D19" s="44">
        <v>1213</v>
      </c>
      <c r="E19" s="45">
        <v>1212.0090320260899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>
      <c r="A20" s="1"/>
      <c r="B20" s="36"/>
      <c r="C20" s="37" t="s">
        <v>447</v>
      </c>
      <c r="D20" s="38">
        <v>1135</v>
      </c>
      <c r="E20" s="39">
        <v>1145.3005350416422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36" t="s">
        <v>845</v>
      </c>
      <c r="C21" s="47" t="s">
        <v>88</v>
      </c>
      <c r="D21" s="38">
        <v>1193</v>
      </c>
      <c r="E21" s="39">
        <v>1189.7977018583408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36" t="s">
        <v>846</v>
      </c>
      <c r="C22" s="43" t="s">
        <v>88</v>
      </c>
      <c r="D22" s="44">
        <v>1016</v>
      </c>
      <c r="E22" s="45">
        <v>1020.9174358902136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46" t="s">
        <v>847</v>
      </c>
      <c r="C23" s="48"/>
      <c r="D23" s="44">
        <v>975</v>
      </c>
      <c r="E23" s="45">
        <v>976.32219305227909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46" t="s">
        <v>848</v>
      </c>
      <c r="C24" s="48" t="s">
        <v>88</v>
      </c>
      <c r="D24" s="38">
        <v>1160</v>
      </c>
      <c r="E24" s="39">
        <v>1159.2169719585761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7" thickBot="1">
      <c r="A25" s="1"/>
      <c r="B25" s="49" t="s">
        <v>57</v>
      </c>
      <c r="C25" s="50"/>
      <c r="D25" s="51">
        <v>1256</v>
      </c>
      <c r="E25" s="52">
        <v>1347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7" thickBot="1">
      <c r="A26" s="1"/>
      <c r="B26" s="53"/>
      <c r="C26" s="54"/>
      <c r="D26" s="55"/>
      <c r="E26" s="5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57" t="s">
        <v>849</v>
      </c>
      <c r="C27" s="3"/>
      <c r="D27" s="8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7" thickBot="1">
      <c r="A28" s="1"/>
      <c r="B28" s="5" t="s">
        <v>850</v>
      </c>
      <c r="C28" s="6"/>
      <c r="D28" s="10">
        <v>1192</v>
      </c>
      <c r="E28" s="7">
        <v>1192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7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>
      <c r="A30" s="1"/>
      <c r="B30" s="57" t="s">
        <v>849</v>
      </c>
      <c r="C30" s="3"/>
      <c r="D30" s="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7" thickBot="1">
      <c r="A31" s="1"/>
      <c r="B31" s="5" t="s">
        <v>851</v>
      </c>
      <c r="C31" s="6"/>
      <c r="D31" s="10">
        <v>159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1:5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1:5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c12459-374d-47b1-b407-34489af40366">
      <Terms xmlns="http://schemas.microsoft.com/office/infopath/2007/PartnerControls"/>
    </lcf76f155ced4ddcb4097134ff3c332f>
    <TaxCatchAll xmlns="ebf6c42b-43fe-41c6-a80c-d9d333be93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8B68C1A5E16144A0FADC4F65670ED4" ma:contentTypeVersion="18" ma:contentTypeDescription="Create a new document." ma:contentTypeScope="" ma:versionID="ecf93b0cf100897d96bdebafe8547fb6">
  <xsd:schema xmlns:xsd="http://www.w3.org/2001/XMLSchema" xmlns:xs="http://www.w3.org/2001/XMLSchema" xmlns:p="http://schemas.microsoft.com/office/2006/metadata/properties" xmlns:ns2="ebf6c42b-43fe-41c6-a80c-d9d333be939a" xmlns:ns3="dcc12459-374d-47b1-b407-34489af40366" targetNamespace="http://schemas.microsoft.com/office/2006/metadata/properties" ma:root="true" ma:fieldsID="8e5111a3c189f583ebb8af2995f782dd" ns2:_="" ns3:_="">
    <xsd:import namespace="ebf6c42b-43fe-41c6-a80c-d9d333be939a"/>
    <xsd:import namespace="dcc12459-374d-47b1-b407-34489af403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6c42b-43fe-41c6-a80c-d9d333be93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557d11a-43f8-4064-9333-7a1bb0d33611}" ma:internalName="TaxCatchAll" ma:showField="CatchAllData" ma:web="ebf6c42b-43fe-41c6-a80c-d9d333be93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12459-374d-47b1-b407-34489af40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31d2e8d-0cd1-4502-9cd4-303ee56250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CFF5D5-2343-4FEB-9EB4-89DAB6A241AC}">
  <ds:schemaRefs>
    <ds:schemaRef ds:uri="dcc12459-374d-47b1-b407-34489af40366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ebf6c42b-43fe-41c6-a80c-d9d333be939a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4C69AE3-D505-4012-BE6A-D561E1E80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f6c42b-43fe-41c6-a80c-d9d333be939a"/>
    <ds:schemaRef ds:uri="dcc12459-374d-47b1-b407-34489af403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5EFEA-A964-4A12-B7DE-8532294E7F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Notes</vt:lpstr>
      <vt:lpstr>Economics</vt:lpstr>
      <vt:lpstr>Refining</vt:lpstr>
      <vt:lpstr>H&amp;S</vt:lpstr>
      <vt:lpstr>Products</vt:lpstr>
      <vt:lpstr>Retail</vt:lpstr>
      <vt:lpstr>Renewable Fuels</vt:lpstr>
      <vt:lpstr>Environment</vt:lpstr>
      <vt:lpstr>Mobility</vt:lpstr>
      <vt:lpstr>Glossary</vt:lpstr>
      <vt:lpstr>Conversions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 Black</dc:creator>
  <cp:keywords/>
  <dc:description/>
  <cp:lastModifiedBy>Alana Hepburn</cp:lastModifiedBy>
  <cp:revision/>
  <dcterms:created xsi:type="dcterms:W3CDTF">2024-06-27T09:30:45Z</dcterms:created>
  <dcterms:modified xsi:type="dcterms:W3CDTF">2024-09-03T13:35:57Z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0x010100FF8B68C1A5E16144A0FADC4F65670ED4</vt:lpwstr>
  </property>
  <property fmtid="{D5CDD505-2E9C-101B-9397-08002B2CF9AE}" pid="3" name="MediaServiceImageTags">
    <vt:lpwstr/>
  </property>
</Properties>
</file>